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4 год\4-24\ДСиЖККК\ЮТЭК_Отчет по исп. ИП за 4-24\ЮТЭК_Отчет по исп. ИП за 4кв.2024\"/>
    </mc:Choice>
  </mc:AlternateContent>
  <bookViews>
    <workbookView xWindow="0" yWindow="0" windowWidth="28800" windowHeight="11700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externalReferences>
    <externalReference r:id="rId7"/>
  </externalReference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BZ22" i="16" l="1"/>
  <c r="AY20" i="20" l="1"/>
  <c r="BC20" i="20"/>
  <c r="BQ22" i="16"/>
  <c r="S20" i="15"/>
  <c r="AT20" i="20" l="1"/>
  <c r="T20" i="20"/>
  <c r="AO20" i="20" l="1"/>
  <c r="F412" i="21" l="1"/>
  <c r="G412" i="21" s="1"/>
  <c r="G411" i="21"/>
  <c r="F411" i="21"/>
  <c r="G410" i="21"/>
  <c r="F410" i="21"/>
  <c r="G409" i="21"/>
  <c r="F409" i="21"/>
  <c r="G408" i="21"/>
  <c r="F408" i="21"/>
  <c r="G407" i="21"/>
  <c r="F407" i="21"/>
  <c r="G406" i="21"/>
  <c r="F406" i="21"/>
  <c r="G405" i="21"/>
  <c r="F405" i="21"/>
  <c r="G402" i="21"/>
  <c r="F402" i="21"/>
  <c r="G401" i="21"/>
  <c r="F401" i="21"/>
  <c r="G400" i="21"/>
  <c r="F400" i="21"/>
  <c r="G399" i="21"/>
  <c r="F399" i="21"/>
  <c r="G398" i="21"/>
  <c r="F398" i="21"/>
  <c r="G397" i="21"/>
  <c r="F397" i="21"/>
  <c r="G396" i="21"/>
  <c r="F396" i="21"/>
  <c r="G395" i="21"/>
  <c r="F395" i="21"/>
  <c r="G394" i="21"/>
  <c r="F394" i="21"/>
  <c r="F393" i="21"/>
  <c r="G393" i="21" s="1"/>
  <c r="G392" i="21"/>
  <c r="F392" i="21"/>
  <c r="G391" i="21"/>
  <c r="F391" i="21"/>
  <c r="G390" i="21"/>
  <c r="F390" i="21"/>
  <c r="G389" i="21"/>
  <c r="F389" i="21"/>
  <c r="G388" i="21"/>
  <c r="F388" i="21"/>
  <c r="G387" i="21"/>
  <c r="F387" i="21"/>
  <c r="G386" i="21"/>
  <c r="F386" i="21"/>
  <c r="G385" i="21"/>
  <c r="F385" i="21"/>
  <c r="G384" i="21"/>
  <c r="F384" i="21"/>
  <c r="G383" i="21"/>
  <c r="F383" i="21"/>
  <c r="G382" i="21"/>
  <c r="F382" i="21"/>
  <c r="G381" i="21"/>
  <c r="F381" i="21"/>
  <c r="F359" i="21"/>
  <c r="G359" i="21" s="1"/>
  <c r="G358" i="21"/>
  <c r="F358" i="21"/>
  <c r="F357" i="21"/>
  <c r="G357" i="21" s="1"/>
  <c r="F257" i="21"/>
  <c r="G257" i="21" s="1"/>
  <c r="F256" i="21"/>
  <c r="G256" i="21" s="1"/>
  <c r="F255" i="21"/>
  <c r="G255" i="21" s="1"/>
  <c r="G254" i="21"/>
  <c r="F254" i="21"/>
  <c r="F253" i="21"/>
  <c r="G253" i="21" s="1"/>
  <c r="F252" i="21"/>
  <c r="G252" i="21" s="1"/>
  <c r="F251" i="21"/>
  <c r="G251" i="21" s="1"/>
  <c r="G250" i="21"/>
  <c r="F250" i="21"/>
  <c r="F249" i="21"/>
  <c r="G249" i="21" s="1"/>
  <c r="F248" i="21"/>
  <c r="G248" i="21" s="1"/>
  <c r="F247" i="21"/>
  <c r="G247" i="21" s="1"/>
  <c r="G246" i="21"/>
  <c r="F246" i="21"/>
  <c r="G245" i="21"/>
  <c r="F245" i="21"/>
  <c r="G244" i="21"/>
  <c r="F244" i="21"/>
  <c r="G243" i="21"/>
  <c r="F243" i="21"/>
  <c r="G242" i="21"/>
  <c r="F242" i="21"/>
  <c r="G241" i="21"/>
  <c r="F241" i="21"/>
  <c r="G240" i="21"/>
  <c r="F240" i="21"/>
  <c r="G239" i="21"/>
  <c r="F239" i="21"/>
  <c r="G238" i="21"/>
  <c r="F238" i="21"/>
  <c r="G237" i="21"/>
  <c r="F237" i="21"/>
  <c r="G236" i="21"/>
  <c r="F236" i="21"/>
  <c r="G235" i="21"/>
  <c r="F235" i="21"/>
  <c r="G234" i="21"/>
  <c r="F234" i="21"/>
  <c r="G233" i="21"/>
  <c r="F233" i="21"/>
  <c r="G232" i="21"/>
  <c r="F232" i="21"/>
  <c r="G231" i="21"/>
  <c r="F231" i="21"/>
  <c r="G230" i="21"/>
  <c r="F230" i="21"/>
  <c r="G229" i="21"/>
  <c r="F229" i="21"/>
  <c r="F228" i="21"/>
  <c r="G228" i="21" s="1"/>
  <c r="F227" i="21"/>
  <c r="G227" i="21" s="1"/>
  <c r="G226" i="21"/>
  <c r="F226" i="21"/>
  <c r="G225" i="21"/>
  <c r="F225" i="21"/>
  <c r="G224" i="21"/>
  <c r="F224" i="21"/>
  <c r="G223" i="21"/>
  <c r="F223" i="21"/>
  <c r="G222" i="21"/>
  <c r="F222" i="21"/>
  <c r="G221" i="21"/>
  <c r="F221" i="21"/>
  <c r="G220" i="21"/>
  <c r="F220" i="21"/>
  <c r="G219" i="21"/>
  <c r="F219" i="21"/>
  <c r="G218" i="21"/>
  <c r="F218" i="21"/>
  <c r="F217" i="21"/>
  <c r="G217" i="21" s="1"/>
  <c r="F216" i="21"/>
  <c r="G216" i="21" s="1"/>
  <c r="F215" i="21"/>
  <c r="G215" i="21" s="1"/>
  <c r="F214" i="21"/>
  <c r="G214" i="21" s="1"/>
  <c r="G213" i="21"/>
  <c r="F213" i="21"/>
  <c r="G212" i="21"/>
  <c r="F212" i="21"/>
  <c r="G211" i="21"/>
  <c r="F211" i="21"/>
  <c r="G210" i="21"/>
  <c r="F210" i="21"/>
  <c r="G209" i="21"/>
  <c r="F209" i="21"/>
  <c r="F208" i="21"/>
  <c r="G208" i="21" s="1"/>
  <c r="F207" i="21"/>
  <c r="G207" i="21" s="1"/>
  <c r="G206" i="21"/>
  <c r="F206" i="21"/>
  <c r="F205" i="21"/>
  <c r="G205" i="21" s="1"/>
  <c r="F204" i="21"/>
  <c r="G204" i="21" s="1"/>
  <c r="F203" i="21"/>
  <c r="G203" i="21" s="1"/>
  <c r="F202" i="21"/>
  <c r="G202" i="21" s="1"/>
  <c r="F201" i="21"/>
  <c r="G201" i="21" s="1"/>
  <c r="F200" i="21"/>
  <c r="G200" i="21" s="1"/>
  <c r="F199" i="21"/>
  <c r="G199" i="21" s="1"/>
  <c r="G198" i="21"/>
  <c r="F198" i="21"/>
  <c r="F197" i="21"/>
  <c r="G197" i="21" s="1"/>
  <c r="G196" i="21"/>
  <c r="F196" i="21"/>
  <c r="G195" i="21"/>
  <c r="F195" i="21"/>
  <c r="G194" i="21"/>
  <c r="F194" i="21"/>
  <c r="F193" i="21"/>
  <c r="G193" i="21" s="1"/>
  <c r="F192" i="21"/>
  <c r="G192" i="21" s="1"/>
  <c r="G191" i="21"/>
  <c r="F191" i="21"/>
  <c r="F190" i="21"/>
  <c r="G190" i="21" s="1"/>
  <c r="G189" i="21"/>
  <c r="F189" i="21"/>
  <c r="G188" i="21"/>
  <c r="F188" i="21"/>
  <c r="G187" i="21"/>
  <c r="F187" i="21"/>
  <c r="G186" i="21"/>
  <c r="F186" i="21"/>
  <c r="G185" i="21"/>
  <c r="F185" i="21"/>
  <c r="G184" i="21"/>
  <c r="F184" i="21"/>
  <c r="G183" i="21"/>
  <c r="F183" i="21"/>
  <c r="G182" i="21"/>
  <c r="F182" i="21"/>
  <c r="F181" i="21"/>
  <c r="G181" i="21" s="1"/>
  <c r="G180" i="21"/>
  <c r="F180" i="21"/>
  <c r="G179" i="21"/>
  <c r="F179" i="21"/>
  <c r="G178" i="21"/>
  <c r="F178" i="21"/>
  <c r="G177" i="21"/>
  <c r="F177" i="21"/>
  <c r="G176" i="21"/>
  <c r="F176" i="21"/>
  <c r="G175" i="21"/>
  <c r="F175" i="21"/>
  <c r="G174" i="21"/>
  <c r="F174" i="21"/>
  <c r="G173" i="21"/>
  <c r="F173" i="21"/>
  <c r="F172" i="21"/>
  <c r="G172" i="21" s="1"/>
  <c r="F165" i="21"/>
  <c r="G165" i="21" s="1"/>
  <c r="G164" i="21"/>
  <c r="F163" i="21"/>
  <c r="G163" i="21" s="1"/>
  <c r="G162" i="21"/>
  <c r="F162" i="21"/>
  <c r="G161" i="21"/>
  <c r="F161" i="21"/>
  <c r="F160" i="21"/>
  <c r="G160" i="21" s="1"/>
  <c r="F159" i="21"/>
  <c r="G159" i="21" s="1"/>
  <c r="G158" i="21"/>
  <c r="F158" i="21"/>
  <c r="G157" i="21"/>
  <c r="F157" i="21"/>
  <c r="G156" i="21"/>
  <c r="F156" i="21"/>
  <c r="G155" i="21"/>
  <c r="F155" i="21"/>
  <c r="G154" i="21"/>
  <c r="F154" i="21"/>
  <c r="F153" i="21"/>
  <c r="G153" i="21" s="1"/>
  <c r="G152" i="21"/>
  <c r="F152" i="21"/>
  <c r="G151" i="21"/>
  <c r="F151" i="21"/>
  <c r="G150" i="21"/>
  <c r="F150" i="21"/>
  <c r="G149" i="21"/>
  <c r="F149" i="21"/>
  <c r="G148" i="21"/>
  <c r="F148" i="21"/>
  <c r="G147" i="21"/>
  <c r="F147" i="21"/>
  <c r="G146" i="21"/>
  <c r="F146" i="21"/>
  <c r="G145" i="21"/>
  <c r="F145" i="21"/>
  <c r="F144" i="21"/>
  <c r="G144" i="21" s="1"/>
  <c r="G143" i="21"/>
  <c r="F143" i="21"/>
  <c r="G142" i="21"/>
  <c r="F142" i="21"/>
  <c r="G141" i="21"/>
  <c r="F141" i="21"/>
  <c r="G140" i="21"/>
  <c r="F140" i="21"/>
  <c r="G139" i="21"/>
  <c r="F139" i="21"/>
  <c r="F138" i="21"/>
  <c r="G138" i="21" s="1"/>
  <c r="G137" i="21"/>
  <c r="F137" i="21"/>
  <c r="G136" i="21"/>
  <c r="F136" i="21"/>
  <c r="G135" i="21"/>
  <c r="F135" i="21"/>
  <c r="G134" i="21"/>
  <c r="F134" i="21"/>
  <c r="G133" i="21"/>
  <c r="F133" i="21"/>
  <c r="G132" i="21"/>
  <c r="F132" i="21"/>
  <c r="G131" i="21"/>
  <c r="F131" i="21"/>
  <c r="G130" i="21"/>
  <c r="F130" i="21"/>
  <c r="F129" i="21"/>
  <c r="G129" i="21" s="1"/>
  <c r="G128" i="21"/>
  <c r="F128" i="21"/>
  <c r="G127" i="21"/>
  <c r="F127" i="21"/>
  <c r="G126" i="21"/>
  <c r="F126" i="21"/>
  <c r="G125" i="21"/>
  <c r="F125" i="21"/>
  <c r="G124" i="21"/>
  <c r="F124" i="21"/>
  <c r="F123" i="21"/>
  <c r="G123" i="21" s="1"/>
  <c r="G122" i="21"/>
  <c r="F122" i="21"/>
  <c r="G121" i="21"/>
  <c r="F121" i="21"/>
  <c r="G120" i="21"/>
  <c r="F120" i="21"/>
  <c r="G119" i="21"/>
  <c r="F119" i="21"/>
  <c r="G118" i="21"/>
  <c r="F118" i="21"/>
  <c r="G117" i="21"/>
  <c r="F117" i="21"/>
  <c r="G116" i="21"/>
  <c r="F116" i="21"/>
  <c r="G115" i="21"/>
  <c r="F115" i="21"/>
  <c r="F114" i="21"/>
  <c r="G114" i="21" s="1"/>
  <c r="F113" i="21"/>
  <c r="G113" i="21" s="1"/>
  <c r="F112" i="21"/>
  <c r="G112" i="21" s="1"/>
  <c r="F111" i="21"/>
  <c r="G111" i="21" s="1"/>
  <c r="G110" i="21"/>
  <c r="F110" i="21"/>
  <c r="G109" i="21"/>
  <c r="F109" i="21"/>
  <c r="F108" i="21"/>
  <c r="G108" i="21" s="1"/>
  <c r="F107" i="21"/>
  <c r="G107" i="21" s="1"/>
  <c r="F106" i="21"/>
  <c r="G106" i="21" s="1"/>
  <c r="F105" i="21"/>
  <c r="G105" i="21" s="1"/>
  <c r="F104" i="21"/>
  <c r="G104" i="21" s="1"/>
  <c r="G103" i="21"/>
  <c r="F103" i="21"/>
  <c r="F102" i="21"/>
  <c r="G102" i="21" s="1"/>
  <c r="F101" i="21"/>
  <c r="G101" i="21" s="1"/>
  <c r="G100" i="21"/>
  <c r="F100" i="21"/>
  <c r="G99" i="21"/>
  <c r="F99" i="21"/>
  <c r="G98" i="21"/>
  <c r="F98" i="21"/>
  <c r="G97" i="21"/>
  <c r="F97" i="21"/>
  <c r="G96" i="21"/>
  <c r="F96" i="21"/>
  <c r="F95" i="21"/>
  <c r="G95" i="21" s="1"/>
  <c r="G94" i="21"/>
  <c r="F94" i="21"/>
  <c r="G93" i="21"/>
  <c r="F93" i="21"/>
  <c r="G92" i="21"/>
  <c r="F92" i="21"/>
  <c r="G91" i="21"/>
  <c r="F91" i="21"/>
  <c r="G90" i="21"/>
  <c r="F90" i="21"/>
  <c r="G89" i="21"/>
  <c r="F89" i="21"/>
  <c r="G88" i="21"/>
  <c r="F88" i="21"/>
  <c r="G87" i="21"/>
  <c r="F87" i="21"/>
  <c r="F86" i="21"/>
  <c r="G86" i="21" s="1"/>
  <c r="G85" i="21"/>
  <c r="F85" i="21"/>
  <c r="G84" i="21"/>
  <c r="F84" i="21"/>
  <c r="G83" i="21"/>
  <c r="F83" i="21"/>
  <c r="G82" i="21"/>
  <c r="F82" i="21"/>
  <c r="G81" i="21"/>
  <c r="F81" i="21"/>
  <c r="F80" i="21"/>
  <c r="G80" i="21" s="1"/>
  <c r="F79" i="21"/>
  <c r="G79" i="21" s="1"/>
  <c r="F78" i="21"/>
  <c r="G78" i="21" s="1"/>
  <c r="F77" i="21"/>
  <c r="G77" i="21" s="1"/>
  <c r="G76" i="21"/>
  <c r="F76" i="21"/>
  <c r="F75" i="21"/>
  <c r="G75" i="21" s="1"/>
  <c r="F74" i="21"/>
  <c r="G74" i="21" s="1"/>
  <c r="F73" i="21"/>
  <c r="G73" i="21" s="1"/>
  <c r="F72" i="21"/>
  <c r="G72" i="21" s="1"/>
  <c r="F71" i="21"/>
  <c r="G71" i="21" s="1"/>
  <c r="G70" i="21"/>
  <c r="F70" i="21"/>
  <c r="F69" i="21"/>
  <c r="G69" i="21" s="1"/>
  <c r="G68" i="21"/>
  <c r="F68" i="21"/>
  <c r="F67" i="21"/>
  <c r="G67" i="21" s="1"/>
  <c r="G66" i="21"/>
  <c r="F66" i="21"/>
  <c r="F65" i="21"/>
  <c r="G65" i="21" s="1"/>
  <c r="G64" i="21"/>
  <c r="F64" i="21"/>
  <c r="F63" i="21"/>
  <c r="G63" i="21" s="1"/>
  <c r="G62" i="21"/>
  <c r="F62" i="21"/>
  <c r="F61" i="21"/>
  <c r="G61" i="21" s="1"/>
  <c r="F60" i="21"/>
  <c r="G60" i="21" s="1"/>
  <c r="G59" i="21"/>
  <c r="F59" i="21"/>
  <c r="F58" i="21"/>
  <c r="G58" i="21" s="1"/>
  <c r="G57" i="21"/>
  <c r="F57" i="21"/>
  <c r="G56" i="21"/>
  <c r="F56" i="21"/>
  <c r="G55" i="21"/>
  <c r="F55" i="21"/>
  <c r="G54" i="21"/>
  <c r="F54" i="21"/>
  <c r="G53" i="21"/>
  <c r="F53" i="21"/>
  <c r="F52" i="21"/>
  <c r="G52" i="21" s="1"/>
  <c r="G51" i="21"/>
  <c r="F51" i="21"/>
  <c r="G50" i="21"/>
  <c r="F50" i="21"/>
  <c r="G49" i="21"/>
  <c r="F49" i="21"/>
  <c r="G48" i="21"/>
  <c r="F48" i="21"/>
  <c r="G47" i="21"/>
  <c r="F47" i="21"/>
  <c r="G46" i="21"/>
  <c r="F46" i="21"/>
  <c r="G45" i="21"/>
  <c r="F45" i="21"/>
  <c r="G44" i="21"/>
  <c r="F44" i="21"/>
  <c r="F43" i="21"/>
  <c r="G43" i="21" s="1"/>
  <c r="G42" i="21"/>
  <c r="F42" i="21"/>
  <c r="G41" i="21"/>
  <c r="F41" i="21"/>
  <c r="G40" i="21"/>
  <c r="F40" i="21"/>
  <c r="G39" i="21"/>
  <c r="F39" i="21"/>
  <c r="G38" i="21"/>
  <c r="F38" i="21"/>
  <c r="F37" i="21"/>
  <c r="G37" i="21" s="1"/>
  <c r="G36" i="21"/>
  <c r="F36" i="21"/>
  <c r="G35" i="21"/>
  <c r="F35" i="21"/>
  <c r="G34" i="21"/>
  <c r="F34" i="21"/>
  <c r="G33" i="21"/>
  <c r="F33" i="21"/>
  <c r="G32" i="21"/>
  <c r="F32" i="21"/>
  <c r="G31" i="21"/>
  <c r="F31" i="21"/>
  <c r="G30" i="21"/>
  <c r="F30" i="21"/>
  <c r="G29" i="21"/>
  <c r="F29" i="21"/>
  <c r="F28" i="21"/>
  <c r="G28" i="21" s="1"/>
  <c r="J20" i="15" l="1"/>
  <c r="AJ20" i="20" l="1"/>
  <c r="N20" i="15"/>
  <c r="O20" i="20" l="1"/>
  <c r="F379" i="21"/>
  <c r="G379" i="21" s="1"/>
  <c r="F380" i="21"/>
  <c r="G380" i="21" s="1"/>
  <c r="F403" i="21"/>
  <c r="G403" i="21" s="1"/>
  <c r="F404" i="21"/>
  <c r="G404" i="21" s="1"/>
  <c r="AE20" i="20"/>
  <c r="F377" i="21" l="1"/>
  <c r="G377" i="21" s="1"/>
  <c r="F378" i="21"/>
  <c r="G378" i="21" s="1"/>
  <c r="E20" i="15"/>
  <c r="F23" i="13"/>
  <c r="E23" i="13"/>
  <c r="I413" i="21" l="1"/>
  <c r="I414" i="21"/>
  <c r="I415" i="21"/>
  <c r="I416" i="21"/>
  <c r="I417" i="21"/>
  <c r="I418" i="21"/>
  <c r="I419" i="21"/>
  <c r="I420" i="21"/>
  <c r="I421" i="21"/>
  <c r="I422" i="21"/>
  <c r="I423" i="21"/>
  <c r="I424" i="21"/>
  <c r="I425" i="21"/>
  <c r="I426" i="21"/>
  <c r="I427" i="21"/>
  <c r="I428" i="21"/>
  <c r="I429" i="21"/>
  <c r="I430" i="21"/>
  <c r="I431" i="21"/>
  <c r="I432" i="21"/>
  <c r="I433" i="21"/>
  <c r="I434" i="21"/>
  <c r="I435" i="21"/>
  <c r="I436" i="21"/>
  <c r="I437" i="21"/>
  <c r="I438" i="21"/>
  <c r="I439" i="21"/>
  <c r="I440" i="21"/>
  <c r="I441" i="21"/>
  <c r="I442" i="21"/>
  <c r="I443" i="21"/>
  <c r="I444" i="21"/>
  <c r="I445" i="21"/>
  <c r="I446" i="21"/>
  <c r="I447" i="21"/>
  <c r="I448" i="21"/>
  <c r="I449" i="21"/>
  <c r="I450" i="21"/>
  <c r="I451" i="21"/>
  <c r="I452" i="21"/>
  <c r="I453" i="21"/>
  <c r="I454" i="21"/>
  <c r="I455" i="21"/>
  <c r="O25" i="13" l="1"/>
  <c r="M25" i="13"/>
  <c r="K25" i="13"/>
  <c r="I25" i="13"/>
  <c r="H25" i="13"/>
  <c r="O24" i="13"/>
  <c r="M24" i="13"/>
  <c r="K24" i="13"/>
  <c r="I24" i="13"/>
  <c r="H24" i="13"/>
  <c r="H23" i="13"/>
  <c r="G23" i="13"/>
  <c r="O22" i="13"/>
  <c r="M22" i="13"/>
  <c r="K22" i="13"/>
  <c r="I22" i="13"/>
  <c r="H22" i="13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2" i="21"/>
  <c r="G372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G355" i="21"/>
  <c r="G354" i="21"/>
  <c r="G353" i="21"/>
  <c r="G352" i="21"/>
  <c r="G351" i="21"/>
  <c r="G350" i="21"/>
  <c r="G349" i="21"/>
  <c r="G348" i="21"/>
  <c r="G347" i="21"/>
  <c r="G346" i="21"/>
  <c r="G345" i="21"/>
  <c r="G344" i="21"/>
  <c r="G343" i="21"/>
  <c r="G342" i="21"/>
  <c r="G341" i="21"/>
  <c r="G340" i="21"/>
  <c r="G339" i="21"/>
  <c r="G338" i="21"/>
  <c r="G337" i="21"/>
  <c r="G336" i="21"/>
  <c r="G335" i="21"/>
  <c r="G334" i="21"/>
  <c r="G333" i="21"/>
  <c r="G332" i="21"/>
  <c r="G331" i="21"/>
  <c r="G330" i="21"/>
  <c r="G329" i="21"/>
  <c r="G328" i="21"/>
  <c r="G327" i="21"/>
  <c r="G326" i="21"/>
  <c r="G325" i="21"/>
  <c r="G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F308" i="21"/>
  <c r="G308" i="21" s="1"/>
  <c r="F307" i="21"/>
  <c r="G307" i="21" s="1"/>
  <c r="F306" i="21"/>
  <c r="G306" i="21" s="1"/>
  <c r="F305" i="21"/>
  <c r="G305" i="21" s="1"/>
  <c r="F304" i="21"/>
  <c r="G304" i="21" s="1"/>
  <c r="F303" i="21"/>
  <c r="G303" i="21" s="1"/>
  <c r="F302" i="21"/>
  <c r="G302" i="21" s="1"/>
  <c r="F301" i="21"/>
  <c r="G301" i="21" s="1"/>
  <c r="F300" i="21"/>
  <c r="G300" i="21" s="1"/>
  <c r="F299" i="21"/>
  <c r="G299" i="21" s="1"/>
  <c r="F298" i="21"/>
  <c r="G298" i="21" s="1"/>
  <c r="F297" i="21"/>
  <c r="G297" i="21" s="1"/>
  <c r="F296" i="21"/>
  <c r="G296" i="21" s="1"/>
  <c r="F295" i="21"/>
  <c r="G295" i="21" s="1"/>
  <c r="F294" i="21"/>
  <c r="G294" i="21" s="1"/>
  <c r="F293" i="21"/>
  <c r="G293" i="21" s="1"/>
  <c r="F292" i="21"/>
  <c r="G292" i="21" s="1"/>
  <c r="F291" i="21"/>
  <c r="G291" i="21" s="1"/>
  <c r="F290" i="21"/>
  <c r="G290" i="21" s="1"/>
  <c r="F289" i="21"/>
  <c r="G289" i="21" s="1"/>
  <c r="F288" i="21"/>
  <c r="G288" i="21" s="1"/>
  <c r="F287" i="21"/>
  <c r="G287" i="21" s="1"/>
  <c r="F286" i="21"/>
  <c r="G286" i="21" s="1"/>
  <c r="F285" i="21"/>
  <c r="G285" i="21" s="1"/>
  <c r="F284" i="21"/>
  <c r="G284" i="21" s="1"/>
  <c r="G283" i="21"/>
  <c r="F283" i="21"/>
  <c r="F282" i="21"/>
  <c r="G282" i="21" s="1"/>
  <c r="F281" i="21"/>
  <c r="G281" i="21" s="1"/>
  <c r="F280" i="21"/>
  <c r="G280" i="21" s="1"/>
  <c r="F279" i="21"/>
  <c r="G279" i="21" s="1"/>
  <c r="F278" i="21"/>
  <c r="G278" i="21" s="1"/>
  <c r="F277" i="21"/>
  <c r="G277" i="21" s="1"/>
  <c r="F276" i="21"/>
  <c r="G276" i="21" s="1"/>
  <c r="F275" i="21"/>
  <c r="G275" i="21" s="1"/>
  <c r="F274" i="21"/>
  <c r="G274" i="21" s="1"/>
  <c r="F273" i="21"/>
  <c r="G273" i="21" s="1"/>
  <c r="F272" i="21"/>
  <c r="G272" i="21" s="1"/>
  <c r="F271" i="21"/>
  <c r="G271" i="21" s="1"/>
  <c r="F270" i="21"/>
  <c r="G270" i="21" s="1"/>
  <c r="F269" i="21"/>
  <c r="G269" i="21" s="1"/>
  <c r="F268" i="21"/>
  <c r="G268" i="21" s="1"/>
  <c r="F267" i="21"/>
  <c r="G267" i="21" s="1"/>
  <c r="F266" i="21"/>
  <c r="G266" i="21" s="1"/>
  <c r="F265" i="21"/>
  <c r="G265" i="21" s="1"/>
  <c r="F264" i="21"/>
  <c r="G264" i="21" s="1"/>
  <c r="F263" i="21"/>
  <c r="G263" i="21" s="1"/>
  <c r="F262" i="21"/>
  <c r="G262" i="21" s="1"/>
  <c r="F261" i="21"/>
  <c r="G261" i="21" s="1"/>
  <c r="F260" i="21"/>
  <c r="G260" i="21" s="1"/>
  <c r="F259" i="21"/>
  <c r="G259" i="21" s="1"/>
  <c r="F258" i="21"/>
  <c r="G258" i="21" s="1"/>
  <c r="BQ20" i="16" l="1"/>
  <c r="H21" i="15"/>
  <c r="C22" i="21"/>
  <c r="Y11" i="20"/>
  <c r="H19" i="15" l="1"/>
  <c r="H22" i="15"/>
  <c r="Z4" i="20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J20" i="20"/>
  <c r="J21" i="20"/>
  <c r="J22" i="20"/>
  <c r="J19" i="20"/>
  <c r="O21" i="20"/>
  <c r="O22" i="20"/>
  <c r="T21" i="20"/>
  <c r="T22" i="20"/>
  <c r="T19" i="20"/>
  <c r="Y21" i="20"/>
  <c r="Y22" i="20"/>
  <c r="Y19" i="20"/>
  <c r="AY21" i="20"/>
  <c r="AY22" i="20"/>
  <c r="AY19" i="20"/>
  <c r="AT21" i="20"/>
  <c r="AT22" i="20"/>
  <c r="AT19" i="20"/>
  <c r="AO21" i="20"/>
  <c r="AO22" i="20"/>
  <c r="AO19" i="20"/>
  <c r="AJ21" i="20"/>
  <c r="AJ22" i="20"/>
  <c r="AJ19" i="20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K19" i="20"/>
  <c r="AO22" i="16"/>
  <c r="AV20" i="16"/>
  <c r="AA20" i="16"/>
  <c r="T20" i="16"/>
  <c r="M20" i="16"/>
  <c r="J18" i="15"/>
  <c r="AF18" i="20"/>
  <c r="I22" i="15"/>
  <c r="AE22" i="20" s="1"/>
  <c r="I21" i="15"/>
  <c r="AE21" i="20" s="1"/>
  <c r="I20" i="15"/>
  <c r="I19" i="15"/>
  <c r="AE19" i="20" s="1"/>
  <c r="R18" i="15"/>
  <c r="Q18" i="15"/>
  <c r="O18" i="15"/>
  <c r="M18" i="15"/>
  <c r="K18" i="15"/>
  <c r="E18" i="15"/>
  <c r="K18" i="20" l="1"/>
  <c r="F19" i="20"/>
  <c r="D20" i="16"/>
  <c r="T18" i="20"/>
  <c r="AO18" i="20"/>
  <c r="AJ18" i="20"/>
  <c r="AK18" i="20"/>
  <c r="AT18" i="20"/>
  <c r="J18" i="20"/>
  <c r="F18" i="20"/>
  <c r="Y18" i="20"/>
  <c r="AO20" i="16"/>
  <c r="N18" i="15"/>
  <c r="I18" i="15"/>
  <c r="E21" i="20"/>
  <c r="E20" i="20"/>
  <c r="Q23" i="13"/>
  <c r="E19" i="20"/>
  <c r="G18" i="15"/>
  <c r="P21" i="13"/>
  <c r="O21" i="13"/>
  <c r="N21" i="13"/>
  <c r="M21" i="13"/>
  <c r="L21" i="13"/>
  <c r="K21" i="13"/>
  <c r="J21" i="13"/>
  <c r="I21" i="13"/>
  <c r="E21" i="13"/>
  <c r="D21" i="13"/>
  <c r="S19" i="15" l="1"/>
  <c r="Q25" i="13"/>
  <c r="E22" i="20"/>
  <c r="Q24" i="13"/>
  <c r="H21" i="13"/>
  <c r="Q22" i="13"/>
  <c r="R22" i="13"/>
  <c r="T22" i="15"/>
  <c r="U22" i="15" s="1"/>
  <c r="G21" i="13"/>
  <c r="F21" i="13"/>
  <c r="Q21" i="13" l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L24" i="14" l="1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P18" i="15" l="1"/>
  <c r="L18" i="15" l="1"/>
  <c r="H20" i="15"/>
  <c r="T20" i="15" l="1"/>
  <c r="AH22" i="16"/>
  <c r="D380" i="21"/>
  <c r="D379" i="21" s="1"/>
  <c r="D378" i="21" s="1"/>
  <c r="D377" i="21" s="1"/>
  <c r="T18" i="15"/>
  <c r="H18" i="15"/>
  <c r="AD20" i="20"/>
  <c r="AD18" i="20" s="1"/>
  <c r="F22" i="16" l="1"/>
  <c r="AH20" i="16"/>
  <c r="U18" i="15"/>
  <c r="U20" i="15"/>
  <c r="BY22" i="16" l="1"/>
  <c r="F20" i="16"/>
  <c r="BY20" i="16" s="1"/>
  <c r="BZ20" i="16" s="1"/>
</calcChain>
</file>

<file path=xl/sharedStrings.xml><?xml version="1.0" encoding="utf-8"?>
<sst xmlns="http://schemas.openxmlformats.org/spreadsheetml/2006/main" count="1918" uniqueCount="857">
  <si>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</si>
  <si>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</si>
  <si>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</si>
  <si>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</si>
  <si>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</si>
  <si>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</si>
  <si>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</si>
  <si>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</si>
  <si>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</si>
  <si>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</si>
  <si>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</si>
  <si>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</si>
  <si>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</si>
  <si>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</si>
  <si>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</si>
  <si>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</si>
  <si>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</si>
  <si>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</si>
  <si>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</si>
  <si>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</si>
  <si>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</si>
  <si>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</si>
  <si>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</si>
  <si>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</si>
  <si>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</si>
  <si>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</si>
  <si>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</si>
  <si>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</si>
  <si>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</si>
  <si>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</si>
  <si>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</si>
  <si>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</si>
  <si>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</si>
  <si>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</si>
  <si>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</si>
  <si>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</si>
  <si>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</si>
  <si>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</si>
  <si>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</si>
  <si>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</si>
  <si>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</si>
  <si>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</si>
  <si>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</si>
  <si>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</si>
  <si>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</si>
  <si>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</si>
  <si>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</si>
  <si>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</si>
  <si>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</si>
  <si>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</si>
  <si>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</si>
  <si>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</si>
  <si>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</si>
  <si>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</si>
  <si>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</si>
  <si>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</si>
  <si>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</si>
  <si>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</si>
  <si>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</si>
  <si>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</si>
  <si>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</si>
  <si>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</si>
  <si>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</si>
  <si>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</si>
  <si>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</si>
  <si>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</si>
  <si>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</si>
  <si>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</si>
  <si>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</si>
  <si>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</si>
  <si>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</si>
  <si>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</si>
  <si>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</si>
  <si>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</si>
  <si>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</si>
  <si>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</si>
  <si>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</si>
  <si>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</si>
  <si>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</si>
  <si>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</si>
  <si>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</si>
  <si>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</si>
  <si>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</si>
  <si>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</si>
  <si>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</si>
  <si>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</si>
  <si>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</si>
  <si>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</si>
  <si>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</si>
  <si>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</si>
  <si>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</si>
  <si>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</si>
  <si>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</si>
  <si>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</si>
  <si>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</si>
  <si>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</si>
  <si>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</si>
  <si>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</si>
  <si>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</si>
  <si>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</si>
  <si>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</si>
  <si>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</si>
  <si>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</si>
  <si>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</si>
  <si>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</si>
  <si>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</si>
  <si>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</si>
  <si>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</si>
  <si>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</si>
  <si>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</si>
  <si>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</si>
  <si>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</si>
  <si>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</si>
  <si>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</si>
  <si>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</si>
  <si>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</si>
  <si>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</si>
  <si>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</si>
  <si>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</si>
  <si>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</si>
  <si>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</si>
  <si>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</si>
  <si>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</si>
  <si>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</si>
  <si>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</si>
  <si>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</si>
  <si>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</si>
  <si>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</si>
  <si>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</si>
  <si>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</si>
  <si>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</si>
  <si>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</si>
  <si>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</si>
  <si>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</si>
  <si>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</si>
  <si>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</si>
  <si>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</si>
  <si>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</si>
  <si>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</si>
  <si>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</si>
  <si>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</si>
  <si>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</si>
  <si>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</si>
  <si>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</si>
  <si>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</si>
  <si>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</si>
  <si>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</si>
  <si>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</si>
  <si>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</si>
  <si>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</si>
  <si>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</si>
  <si>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</si>
  <si>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</si>
  <si>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</si>
  <si>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</si>
  <si>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</si>
  <si>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</si>
  <si>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</si>
  <si>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</si>
  <si>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</si>
  <si>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</si>
  <si>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</si>
  <si>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</si>
  <si>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</si>
  <si>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</si>
  <si>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</si>
  <si>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</si>
  <si>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 xml:space="preserve">Приложение № 13
</t>
  </si>
  <si>
    <t>АО "ЮТЭК"</t>
  </si>
  <si>
    <t>__________А.В. Стукалов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</si>
  <si>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</si>
  <si>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</si>
  <si>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</si>
  <si>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</si>
  <si>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</si>
  <si>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</si>
  <si>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</si>
  <si>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</si>
  <si>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</si>
  <si>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</si>
  <si>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</si>
  <si>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</si>
  <si>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</si>
  <si>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</si>
  <si>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</si>
  <si>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</si>
  <si>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</si>
  <si>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</si>
  <si>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</si>
  <si>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</si>
  <si>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</si>
  <si>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</si>
  <si>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</si>
  <si>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</si>
  <si>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</si>
  <si>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</si>
  <si>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</si>
  <si>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</si>
  <si>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</si>
  <si>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</si>
  <si>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</si>
  <si>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</si>
  <si>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</si>
  <si>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</si>
  <si>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</si>
  <si>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</si>
  <si>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</si>
  <si>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</si>
  <si>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</si>
  <si>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</si>
  <si>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</si>
  <si>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</si>
  <si>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</si>
  <si>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</si>
  <si>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</si>
  <si>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</si>
  <si>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</si>
  <si>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</si>
  <si>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</si>
  <si>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</si>
  <si>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</si>
  <si>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</si>
  <si>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</si>
  <si>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</si>
  <si>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</si>
  <si>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</si>
  <si>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</si>
  <si>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</si>
  <si>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</si>
  <si>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</si>
  <si>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</si>
  <si>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</si>
  <si>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</si>
  <si>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</si>
  <si>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</si>
  <si>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</si>
  <si>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</si>
  <si>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</si>
  <si>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</si>
  <si>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</si>
  <si>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</si>
  <si>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</si>
  <si>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</si>
  <si>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</si>
  <si>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</si>
  <si>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</si>
  <si>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</si>
  <si>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</si>
  <si>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</si>
  <si>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</si>
  <si>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</si>
  <si>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</si>
  <si>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</si>
  <si>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</si>
  <si>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</si>
  <si>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</si>
  <si>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</si>
  <si>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</si>
  <si>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</si>
  <si>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</si>
  <si>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</si>
  <si>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</si>
  <si>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</si>
  <si>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</si>
  <si>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</si>
  <si>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</si>
  <si>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</si>
  <si>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</si>
  <si>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</si>
  <si>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</si>
  <si>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</si>
  <si>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</si>
  <si>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</si>
  <si>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</si>
  <si>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</si>
  <si>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</si>
  <si>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</si>
  <si>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</si>
  <si>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</si>
  <si>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</si>
  <si>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</si>
  <si>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</si>
  <si>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</si>
  <si>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</si>
  <si>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</si>
  <si>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</si>
  <si>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</si>
  <si>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</si>
  <si>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</si>
  <si>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</si>
  <si>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</si>
  <si>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</si>
  <si>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</si>
  <si>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</si>
  <si>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</si>
  <si>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</si>
  <si>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</si>
  <si>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</si>
  <si>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</si>
  <si>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</si>
  <si>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</si>
  <si>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</si>
  <si>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</si>
  <si>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</si>
  <si>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</si>
  <si>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</si>
  <si>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</si>
  <si>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</si>
  <si>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</si>
  <si>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</si>
  <si>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</si>
  <si>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</si>
  <si>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</si>
  <si>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</si>
  <si>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</si>
  <si>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</si>
  <si>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</si>
  <si>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</si>
  <si>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</si>
  <si>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</si>
  <si>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</si>
  <si>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</si>
  <si>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</si>
  <si>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</si>
  <si>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</si>
  <si>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</si>
  <si>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</si>
  <si>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</si>
  <si>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</si>
  <si>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</si>
  <si>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</si>
  <si>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</si>
  <si>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</si>
  <si>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</si>
  <si>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</si>
  <si>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</si>
  <si>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</si>
  <si>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</si>
  <si>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</si>
  <si>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</si>
  <si>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</si>
  <si>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</si>
  <si>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</si>
  <si>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</si>
  <si>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</si>
  <si>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</si>
  <si>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</si>
  <si>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</si>
  <si>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</si>
  <si>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</si>
  <si>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</si>
  <si>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</si>
  <si>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</si>
  <si>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</si>
  <si>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</si>
  <si>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</si>
  <si>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</si>
  <si>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</si>
  <si>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</si>
  <si>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</si>
  <si>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</si>
  <si>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</si>
  <si>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</si>
  <si>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</si>
  <si>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</si>
  <si>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</si>
  <si>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</si>
  <si>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</si>
  <si>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</si>
  <si>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</si>
  <si>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</si>
  <si>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</si>
  <si>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</si>
  <si>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</si>
  <si>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</si>
  <si>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</si>
  <si>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</si>
  <si>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</si>
  <si>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</si>
  <si>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</si>
  <si>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</si>
  <si>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</si>
  <si>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</si>
  <si>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</si>
  <si>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</si>
  <si>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</si>
  <si>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</si>
  <si>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</si>
  <si>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</si>
  <si>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</si>
  <si>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</si>
  <si>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</si>
  <si>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</si>
  <si>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</si>
  <si>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</si>
  <si>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</si>
  <si>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</si>
  <si>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</si>
  <si>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</si>
  <si>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</si>
  <si>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</si>
  <si>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</si>
  <si>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</si>
  <si>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</si>
  <si>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</si>
  <si>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</si>
  <si>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</si>
  <si>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</si>
  <si>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</si>
  <si>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</si>
  <si>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</si>
  <si>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</si>
  <si>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</si>
  <si>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</si>
  <si>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</si>
  <si>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</si>
  <si>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</si>
  <si>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</si>
  <si>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</si>
  <si>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</si>
  <si>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</si>
  <si>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</si>
  <si>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</si>
  <si>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</si>
  <si>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</si>
  <si>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</si>
  <si>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</si>
  <si>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</si>
  <si>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</si>
  <si>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</si>
  <si>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</si>
  <si>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</si>
  <si>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</si>
  <si>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</si>
  <si>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</si>
  <si>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</si>
  <si>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</si>
  <si>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</si>
  <si>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</si>
  <si>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</si>
  <si>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</si>
  <si>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</si>
  <si>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</si>
  <si>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</si>
  <si>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</si>
  <si>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</si>
  <si>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</si>
  <si>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</si>
  <si>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</si>
  <si>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</si>
  <si>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</si>
  <si>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</si>
  <si>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</si>
  <si>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</si>
  <si>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</si>
  <si>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</si>
  <si>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</si>
  <si>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</si>
  <si>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</si>
  <si>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</si>
  <si>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</si>
  <si>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</si>
  <si>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</si>
  <si>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</si>
  <si>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</si>
  <si>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</si>
  <si>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</si>
  <si>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</si>
  <si>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</si>
  <si>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</si>
  <si>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</si>
  <si>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</si>
  <si>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</si>
  <si>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</si>
  <si>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</si>
  <si>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</si>
  <si>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</si>
  <si>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</si>
  <si>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</si>
  <si>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</si>
  <si>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</si>
  <si>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</si>
  <si>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</si>
  <si>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</si>
  <si>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</si>
  <si>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</si>
  <si>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</si>
  <si>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</si>
  <si>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</si>
  <si>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</si>
  <si>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</si>
  <si>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</si>
  <si>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</si>
  <si>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</si>
  <si>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</si>
  <si>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</si>
  <si>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</si>
  <si>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</si>
  <si>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</si>
  <si>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</si>
  <si>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</si>
  <si>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</si>
  <si>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</si>
  <si>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</si>
  <si>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</si>
  <si>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</si>
  <si>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</si>
  <si>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</si>
  <si>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</si>
  <si>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</si>
  <si>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</si>
  <si>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</si>
  <si>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</si>
  <si>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</si>
  <si>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</si>
  <si>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</si>
  <si>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</si>
  <si>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</si>
  <si>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</si>
  <si>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</si>
  <si>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</si>
  <si>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</si>
  <si>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</si>
  <si>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</si>
  <si>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</si>
  <si>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</si>
  <si>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</si>
  <si>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</si>
  <si>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</si>
  <si>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</si>
  <si>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</si>
  <si>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</si>
  <si>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</si>
  <si>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</si>
  <si>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</si>
  <si>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</si>
  <si>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</si>
  <si>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</si>
  <si>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</si>
  <si>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</si>
  <si>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</si>
  <si>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</si>
  <si>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</si>
  <si>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</si>
  <si>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</si>
  <si>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</si>
  <si>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</si>
  <si>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</si>
  <si>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</si>
  <si>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</si>
  <si>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</si>
  <si>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</si>
  <si>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</si>
  <si>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</si>
  <si>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</si>
  <si>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</si>
  <si>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</si>
  <si>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</si>
  <si>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</si>
  <si>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</si>
  <si>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</si>
  <si>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</si>
  <si>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</si>
  <si>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</si>
  <si>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</si>
  <si>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</si>
  <si>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</si>
  <si>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</si>
  <si>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</si>
  <si>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</si>
  <si>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</si>
  <si>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</si>
  <si>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</si>
  <si>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</si>
  <si>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</si>
  <si>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</si>
  <si>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</si>
  <si>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</si>
  <si>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</si>
  <si>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</si>
  <si>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</si>
  <si>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</si>
  <si>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</si>
  <si>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</si>
  <si>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</si>
  <si>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</si>
  <si>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</si>
  <si>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</si>
  <si>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</si>
  <si>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</si>
  <si>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</si>
  <si>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</si>
  <si>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</si>
  <si>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</si>
  <si>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</si>
  <si>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</si>
  <si>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</si>
  <si>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</si>
  <si>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</si>
  <si>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</si>
  <si>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</si>
  <si>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</si>
  <si>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</si>
  <si>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</si>
  <si>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</si>
  <si>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</si>
  <si>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</si>
  <si>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</si>
  <si>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</si>
  <si>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</si>
  <si>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</si>
  <si>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</si>
  <si>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</si>
  <si>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</si>
  <si>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</si>
  <si>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</si>
  <si>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</si>
  <si>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</si>
  <si>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</si>
  <si>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</si>
  <si>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</si>
  <si>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</si>
  <si>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</si>
  <si>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</si>
  <si>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</si>
  <si>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</si>
  <si>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</si>
  <si>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</si>
  <si>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</si>
  <si>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</si>
  <si>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</si>
  <si>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</si>
  <si>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</si>
  <si>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</si>
  <si>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</si>
  <si>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</si>
  <si>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</si>
  <si>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</si>
  <si>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</si>
  <si>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</si>
  <si>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</si>
  <si>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</si>
  <si>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</si>
  <si>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</si>
  <si>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</si>
  <si>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</si>
  <si>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</si>
  <si>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</si>
  <si>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</si>
  <si>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</si>
  <si>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</si>
  <si>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</si>
  <si>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</si>
  <si>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</si>
  <si>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</si>
  <si>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</si>
  <si>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</si>
  <si>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</si>
  <si>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</si>
  <si>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</si>
  <si>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</si>
  <si>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</si>
  <si>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</si>
  <si>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</si>
  <si>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</si>
  <si>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</si>
  <si>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</si>
  <si>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</si>
  <si>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</si>
  <si>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</si>
  <si>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</si>
  <si>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</si>
  <si>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</si>
  <si>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</si>
  <si>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</si>
  <si>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</si>
  <si>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</si>
  <si>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</si>
  <si>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</si>
  <si>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</si>
  <si>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</si>
  <si>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</si>
  <si>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</si>
  <si>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</si>
  <si>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</si>
  <si>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</si>
  <si>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</si>
  <si>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</si>
  <si>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</si>
  <si>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</si>
  <si>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</si>
  <si>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</si>
  <si>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</si>
  <si>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</si>
  <si>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</si>
  <si>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</si>
  <si>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</si>
  <si>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</si>
  <si>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</si>
  <si>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</si>
  <si>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</si>
  <si>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</si>
  <si>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</si>
  <si>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</si>
  <si>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</si>
  <si>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</si>
  <si>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</si>
  <si>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</si>
  <si>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</si>
  <si>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</si>
  <si>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</si>
  <si>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</si>
  <si>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</si>
  <si>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</si>
  <si>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</si>
  <si>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</si>
  <si>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</si>
  <si>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</si>
  <si>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</si>
  <si>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</si>
  <si>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</si>
  <si>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</si>
  <si>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</si>
  <si>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</si>
  <si>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</si>
  <si>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</si>
  <si>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</si>
  <si>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</si>
  <si>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</si>
  <si>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</si>
  <si>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</si>
  <si>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</si>
  <si>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</si>
  <si>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</si>
  <si>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</si>
  <si>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</si>
  <si>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</si>
  <si>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</si>
  <si>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</si>
  <si>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</si>
  <si>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</si>
  <si>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</si>
  <si>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</si>
  <si>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</si>
  <si>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</si>
  <si>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</si>
  <si>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</si>
  <si>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</si>
  <si>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</si>
  <si>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</si>
  <si>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</si>
  <si>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</si>
  <si>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</si>
  <si>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</si>
  <si>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</si>
  <si>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</si>
  <si>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</si>
  <si>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</si>
  <si>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</si>
  <si>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</si>
  <si>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</si>
  <si>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</si>
  <si>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</si>
  <si>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</si>
  <si>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</si>
  <si>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</si>
  <si>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</si>
  <si>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</si>
  <si>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</si>
  <si>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</si>
  <si>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</si>
  <si>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</si>
  <si>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</si>
  <si>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</si>
  <si>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</si>
  <si>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</si>
  <si>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</si>
  <si>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</si>
  <si>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</si>
  <si>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</si>
  <si>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</si>
  <si>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</si>
  <si>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</si>
  <si>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</si>
  <si>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</si>
  <si>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</si>
  <si>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</si>
  <si>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</si>
  <si>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</si>
  <si>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</si>
  <si>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</si>
  <si>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</si>
  <si>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</si>
  <si>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</si>
  <si>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</si>
  <si>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</si>
  <si>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</si>
  <si>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</si>
  <si>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</si>
  <si>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</si>
  <si>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</si>
  <si>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</si>
  <si>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</si>
  <si>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</si>
  <si>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</si>
  <si>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</si>
  <si>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</si>
  <si>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</si>
  <si>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</si>
  <si>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</si>
  <si>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</si>
  <si>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</si>
  <si>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</si>
  <si>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</si>
  <si>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</si>
  <si>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</si>
  <si>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</si>
  <si>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</si>
  <si>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</si>
  <si>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</si>
  <si>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</si>
  <si>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</si>
  <si>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</si>
  <si>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</si>
  <si>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</si>
  <si>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</si>
  <si>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</si>
  <si>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</si>
  <si>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</si>
  <si>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</si>
  <si>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</si>
  <si>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</si>
  <si>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</si>
  <si>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</si>
  <si>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</si>
  <si>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</si>
  <si>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</si>
  <si>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</si>
  <si>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</si>
  <si>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</si>
  <si>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</si>
  <si>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</si>
  <si>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</si>
  <si>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приказом ДЖККиЭ ХМАО-Югры №42-Пр-6 от 06.10.2022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</si>
  <si>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</si>
  <si>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/>
  </si>
  <si>
    <t>2024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</si>
  <si>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</si>
  <si>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</si>
  <si>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Финансирование капитальных вложений года 2024, млн. рублей (с НДС)</t>
  </si>
  <si>
    <t>Всего (год 2024)</t>
  </si>
  <si>
    <t>Фактический объем освоения капитальных вложений на 01.01.2024 года в прогнозных ценах соответствующих лет, млн. рублей
(без НДС)</t>
  </si>
  <si>
    <t>Остаток освоения капитальных вложений на 01.01.2024 года, млн. рублей
(без НДС)</t>
  </si>
  <si>
    <t>Освоение капитальных вложений 2024 года, млн. рублей (без НДС)</t>
  </si>
  <si>
    <t>активов к бухгалтерскому учету в год 2024</t>
  </si>
  <si>
    <t>Финансирование капитальных вложений 2024 года, млн. рублей (с НДС)</t>
  </si>
  <si>
    <t>Отчетный 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</si>
</sst>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_-* #,##0.00000000000\ _₽_-;\-* #,##0.00000000000\ _₽_-;_-* &quot;-&quot;??\ _₽_-;_-@_-"/>
    <numFmt numFmtId="185" formatCode="#,##0.00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</cellStyleXfs>
  <cellXfs count="550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165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4" fontId="4" fillId="0" borderId="0" xfId="0" applyNumberFormat="1" applyFont="1" applyFill="1" applyBorder="1" applyAlignment="1">
      <alignment horizontal="left"/>
    </xf>
    <xf numFmtId="164" fontId="23" fillId="3" borderId="16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left"/>
    </xf>
    <xf numFmtId="164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13" fillId="3" borderId="16" xfId="5" applyFont="1" applyFill="1" applyBorder="1" applyAlignment="1">
      <alignment horizontal="center" vertical="center" wrapText="1"/>
    </xf>
    <xf numFmtId="165" fontId="11" fillId="3" borderId="36" xfId="5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5" fontId="7" fillId="0" borderId="16" xfId="5" applyFont="1" applyFill="1" applyBorder="1" applyAlignment="1">
      <alignment horizontal="center" vertical="center" wrapText="1"/>
    </xf>
    <xf numFmtId="165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164" fontId="7" fillId="2" borderId="24" xfId="0" applyNumberFormat="1" applyFont="1" applyFill="1" applyBorder="1" applyAlignment="1">
      <alignment horizontal="center" vertical="center" wrapText="1"/>
    </xf>
    <xf numFmtId="165" fontId="7" fillId="0" borderId="24" xfId="5" applyFont="1" applyFill="1" applyBorder="1" applyAlignment="1">
      <alignment horizontal="center" vertical="center" wrapText="1"/>
    </xf>
    <xf numFmtId="165" fontId="6" fillId="0" borderId="38" xfId="5" applyFont="1" applyFill="1" applyBorder="1" applyAlignment="1">
      <alignment horizontal="left"/>
    </xf>
    <xf numFmtId="174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right"/>
    </xf>
    <xf numFmtId="0" fontId="27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7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29" fillId="0" borderId="43" xfId="0" applyNumberFormat="1" applyFont="1" applyFill="1" applyBorder="1" applyAlignment="1">
      <alignment horizontal="center" vertical="center"/>
    </xf>
    <xf numFmtId="0" fontId="29" fillId="0" borderId="44" xfId="0" applyNumberFormat="1" applyFont="1" applyFill="1" applyBorder="1" applyAlignment="1">
      <alignment horizontal="center" vertical="center"/>
    </xf>
    <xf numFmtId="0" fontId="29" fillId="0" borderId="45" xfId="0" applyNumberFormat="1" applyFont="1" applyFill="1" applyBorder="1" applyAlignment="1">
      <alignment horizontal="center" vertical="center"/>
    </xf>
    <xf numFmtId="0" fontId="29" fillId="0" borderId="46" xfId="0" applyNumberFormat="1" applyFont="1" applyFill="1" applyBorder="1" applyAlignment="1">
      <alignment horizontal="center" vertical="center"/>
    </xf>
    <xf numFmtId="0" fontId="29" fillId="0" borderId="47" xfId="0" applyNumberFormat="1" applyFont="1" applyFill="1" applyBorder="1" applyAlignment="1">
      <alignment horizontal="center" vertical="center"/>
    </xf>
    <xf numFmtId="0" fontId="29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9" fillId="0" borderId="52" xfId="0" applyFont="1" applyFill="1" applyBorder="1" applyAlignment="1">
      <alignment vertical="center" wrapText="1"/>
    </xf>
    <xf numFmtId="0" fontId="2" fillId="0" borderId="52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1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2" fillId="0" borderId="60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3"/>
    </xf>
    <xf numFmtId="0" fontId="29" fillId="0" borderId="57" xfId="0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0" fontId="2" fillId="0" borderId="60" xfId="7" applyFont="1" applyFill="1" applyBorder="1" applyAlignment="1">
      <alignment horizontal="left" vertical="center" indent="3"/>
    </xf>
    <xf numFmtId="0" fontId="29" fillId="0" borderId="5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horizontal="left" vertical="center" indent="3"/>
    </xf>
    <xf numFmtId="0" fontId="29" fillId="0" borderId="57" xfId="0" applyFont="1" applyFill="1" applyBorder="1" applyAlignment="1">
      <alignment vertical="center" wrapText="1"/>
    </xf>
    <xf numFmtId="0" fontId="29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29" fillId="0" borderId="41" xfId="0" applyFont="1" applyFill="1" applyBorder="1" applyAlignment="1">
      <alignment vertical="center" wrapText="1"/>
    </xf>
    <xf numFmtId="0" fontId="29" fillId="0" borderId="56" xfId="0" applyFont="1" applyFill="1" applyBorder="1" applyAlignment="1">
      <alignment horizontal="left" vertical="center" wrapText="1" indent="1"/>
    </xf>
    <xf numFmtId="0" fontId="2" fillId="0" borderId="56" xfId="7" applyFont="1" applyFill="1" applyBorder="1" applyAlignment="1">
      <alignment horizontal="left" vertical="center" wrapText="1" indent="3"/>
    </xf>
    <xf numFmtId="0" fontId="29" fillId="0" borderId="6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0" fontId="2" fillId="0" borderId="52" xfId="0" applyFont="1" applyFill="1" applyBorder="1" applyAlignment="1">
      <alignment vertical="center" wrapText="1"/>
    </xf>
    <xf numFmtId="0" fontId="2" fillId="0" borderId="52" xfId="7" applyFont="1" applyFill="1" applyBorder="1"/>
    <xf numFmtId="0" fontId="2" fillId="0" borderId="57" xfId="7" applyFont="1" applyFill="1" applyBorder="1"/>
    <xf numFmtId="0" fontId="2" fillId="0" borderId="72" xfId="0" applyFont="1" applyFill="1" applyBorder="1" applyAlignment="1">
      <alignment vertical="center" wrapText="1"/>
    </xf>
    <xf numFmtId="0" fontId="2" fillId="0" borderId="63" xfId="0" applyFont="1" applyFill="1" applyBorder="1" applyAlignment="1">
      <alignment vertical="center" wrapText="1"/>
    </xf>
    <xf numFmtId="171" fontId="2" fillId="0" borderId="37" xfId="5" applyNumberFormat="1" applyFont="1" applyFill="1" applyBorder="1" applyAlignment="1">
      <alignment horizontal="center" vertical="center"/>
    </xf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" fontId="2" fillId="0" borderId="0" xfId="7" applyNumberFormat="1" applyFont="1" applyFill="1"/>
    <xf numFmtId="0" fontId="29" fillId="0" borderId="57" xfId="0" applyFont="1" applyFill="1" applyBorder="1" applyAlignment="1">
      <alignment vertical="center"/>
    </xf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60" xfId="7" applyFont="1" applyFill="1" applyBorder="1"/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3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29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2" fillId="0" borderId="54" xfId="7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3" fontId="2" fillId="0" borderId="24" xfId="7" applyNumberFormat="1" applyFont="1" applyFill="1" applyBorder="1" applyAlignment="1">
      <alignment horizontal="center" vertical="center"/>
    </xf>
    <xf numFmtId="185" fontId="29" fillId="0" borderId="54" xfId="7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 applyAlignment="1">
      <alignment horizontal="right" vertical="center" indent="1"/>
    </xf>
    <xf numFmtId="185" fontId="29" fillId="0" borderId="16" xfId="7" applyNumberFormat="1" applyFont="1" applyFill="1" applyBorder="1" applyAlignment="1">
      <alignment horizontal="right" vertical="center" indent="1"/>
    </xf>
    <xf numFmtId="49" fontId="29" fillId="0" borderId="41" xfId="0" applyNumberFormat="1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/>
    </xf>
    <xf numFmtId="49" fontId="2" fillId="0" borderId="56" xfId="0" applyNumberFormat="1" applyFont="1" applyFill="1" applyBorder="1" applyAlignment="1">
      <alignment horizontal="center" vertical="center"/>
    </xf>
    <xf numFmtId="0" fontId="2" fillId="0" borderId="22" xfId="7" applyFont="1" applyFill="1" applyBorder="1" applyAlignment="1">
      <alignment horizontal="center" vertical="center"/>
    </xf>
    <xf numFmtId="0" fontId="2" fillId="0" borderId="20" xfId="7" applyFont="1" applyFill="1" applyBorder="1" applyAlignment="1">
      <alignment horizontal="center" vertical="center"/>
    </xf>
    <xf numFmtId="49" fontId="29" fillId="0" borderId="56" xfId="0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/>
    </xf>
    <xf numFmtId="49" fontId="2" fillId="0" borderId="61" xfId="0" applyNumberFormat="1" applyFont="1" applyFill="1" applyBorder="1" applyAlignment="1">
      <alignment horizontal="center" vertical="center"/>
    </xf>
    <xf numFmtId="49" fontId="2" fillId="0" borderId="62" xfId="0" applyNumberFormat="1" applyFont="1" applyFill="1" applyBorder="1" applyAlignment="1">
      <alignment horizontal="center" vertical="center"/>
    </xf>
    <xf numFmtId="0" fontId="2" fillId="0" borderId="64" xfId="7" applyFont="1" applyFill="1" applyBorder="1" applyAlignment="1">
      <alignment horizontal="center" vertical="center"/>
    </xf>
    <xf numFmtId="49" fontId="29" fillId="0" borderId="65" xfId="0" applyNumberFormat="1" applyFont="1" applyFill="1" applyBorder="1" applyAlignment="1">
      <alignment horizontal="center" vertical="center"/>
    </xf>
    <xf numFmtId="0" fontId="29" fillId="0" borderId="5" xfId="7" applyFont="1" applyFill="1" applyBorder="1" applyAlignment="1">
      <alignment horizontal="center" vertical="center"/>
    </xf>
    <xf numFmtId="0" fontId="29" fillId="0" borderId="41" xfId="7" applyFont="1" applyFill="1" applyBorder="1" applyAlignment="1">
      <alignment horizontal="center" vertical="center"/>
    </xf>
    <xf numFmtId="0" fontId="29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center" vertical="center"/>
    </xf>
    <xf numFmtId="49" fontId="29" fillId="0" borderId="62" xfId="0" applyNumberFormat="1" applyFont="1" applyFill="1" applyBorder="1" applyAlignment="1">
      <alignment horizontal="center" vertical="center"/>
    </xf>
    <xf numFmtId="0" fontId="29" fillId="0" borderId="62" xfId="7" applyFont="1" applyFill="1" applyBorder="1" applyAlignment="1">
      <alignment horizontal="center" vertical="center"/>
    </xf>
    <xf numFmtId="0" fontId="29" fillId="0" borderId="67" xfId="7" applyFont="1" applyFill="1" applyBorder="1" applyAlignment="1">
      <alignment horizontal="center" vertical="center"/>
    </xf>
    <xf numFmtId="0" fontId="2" fillId="0" borderId="68" xfId="7" applyFont="1" applyFill="1" applyBorder="1" applyAlignment="1">
      <alignment horizontal="center" vertical="center"/>
    </xf>
    <xf numFmtId="0" fontId="29" fillId="0" borderId="68" xfId="7" applyFont="1" applyFill="1" applyBorder="1" applyAlignment="1">
      <alignment horizontal="center" vertical="center"/>
    </xf>
    <xf numFmtId="0" fontId="2" fillId="0" borderId="69" xfId="7" applyFont="1" applyFill="1" applyBorder="1" applyAlignment="1">
      <alignment horizontal="center" vertical="center"/>
    </xf>
    <xf numFmtId="0" fontId="29" fillId="0" borderId="70" xfId="7" applyFont="1" applyFill="1" applyBorder="1" applyAlignment="1">
      <alignment horizontal="center" vertical="center"/>
    </xf>
    <xf numFmtId="0" fontId="2" fillId="0" borderId="71" xfId="7" applyFont="1" applyFill="1" applyBorder="1" applyAlignment="1">
      <alignment horizontal="center" vertical="center"/>
    </xf>
    <xf numFmtId="49" fontId="2" fillId="0" borderId="65" xfId="0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 wrapText="1"/>
    </xf>
    <xf numFmtId="49" fontId="29" fillId="0" borderId="56" xfId="7" applyNumberFormat="1" applyFont="1" applyFill="1" applyBorder="1" applyAlignment="1">
      <alignment horizontal="center" vertical="center"/>
    </xf>
    <xf numFmtId="0" fontId="29" fillId="0" borderId="20" xfId="7" applyFont="1" applyFill="1" applyBorder="1" applyAlignment="1">
      <alignment horizontal="center" vertical="center"/>
    </xf>
    <xf numFmtId="49" fontId="2" fillId="0" borderId="56" xfId="7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 wrapText="1"/>
    </xf>
    <xf numFmtId="49" fontId="2" fillId="0" borderId="62" xfId="7" applyNumberFormat="1" applyFont="1" applyFill="1" applyBorder="1" applyAlignment="1">
      <alignment horizontal="center" vertical="center"/>
    </xf>
    <xf numFmtId="164" fontId="25" fillId="3" borderId="16" xfId="0" applyNumberFormat="1" applyFont="1" applyFill="1" applyBorder="1" applyAlignment="1">
      <alignment horizontal="center" vertical="center" wrapText="1"/>
    </xf>
    <xf numFmtId="185" fontId="2" fillId="0" borderId="16" xfId="7" applyNumberFormat="1" applyFont="1" applyFill="1" applyBorder="1"/>
    <xf numFmtId="185" fontId="31" fillId="0" borderId="16" xfId="0" applyNumberFormat="1" applyFont="1" applyFill="1" applyBorder="1" applyAlignment="1">
      <alignment horizontal="justify"/>
    </xf>
    <xf numFmtId="185" fontId="2" fillId="0" borderId="18" xfId="7" applyNumberFormat="1" applyFont="1" applyFill="1" applyBorder="1"/>
    <xf numFmtId="185" fontId="2" fillId="0" borderId="54" xfId="7" applyNumberFormat="1" applyFont="1" applyFill="1" applyBorder="1"/>
    <xf numFmtId="185" fontId="2" fillId="0" borderId="24" xfId="7" applyNumberFormat="1" applyFont="1" applyFill="1" applyBorder="1"/>
    <xf numFmtId="10" fontId="2" fillId="0" borderId="55" xfId="7" applyNumberFormat="1" applyFont="1" applyFill="1" applyBorder="1"/>
    <xf numFmtId="10" fontId="2" fillId="0" borderId="36" xfId="7" applyNumberFormat="1" applyFont="1" applyFill="1" applyBorder="1"/>
    <xf numFmtId="10" fontId="2" fillId="0" borderId="38" xfId="7" applyNumberFormat="1" applyFont="1" applyFill="1" applyBorder="1"/>
    <xf numFmtId="10" fontId="2" fillId="0" borderId="59" xfId="7" applyNumberFormat="1" applyFont="1" applyFill="1" applyBorder="1"/>
    <xf numFmtId="4" fontId="2" fillId="4" borderId="50" xfId="7" applyNumberFormat="1" applyFont="1" applyFill="1" applyBorder="1" applyAlignment="1">
      <alignment horizontal="center" vertical="center"/>
    </xf>
    <xf numFmtId="0" fontId="2" fillId="4" borderId="50" xfId="7" applyFont="1" applyFill="1" applyBorder="1"/>
    <xf numFmtId="0" fontId="2" fillId="4" borderId="75" xfId="7" applyFont="1" applyFill="1" applyBorder="1"/>
    <xf numFmtId="0" fontId="2" fillId="4" borderId="50" xfId="7" applyFont="1" applyFill="1" applyBorder="1" applyAlignment="1">
      <alignment vertical="center"/>
    </xf>
    <xf numFmtId="0" fontId="2" fillId="4" borderId="75" xfId="7" applyFont="1" applyFill="1" applyBorder="1" applyAlignment="1">
      <alignment vertical="center"/>
    </xf>
    <xf numFmtId="0" fontId="2" fillId="0" borderId="72" xfId="7" applyFont="1" applyFill="1" applyBorder="1" applyAlignment="1">
      <alignment horizontal="left" vertical="center" wrapText="1" indent="5"/>
    </xf>
    <xf numFmtId="4" fontId="2" fillId="0" borderId="33" xfId="7" applyNumberFormat="1" applyFont="1" applyFill="1" applyBorder="1" applyAlignment="1">
      <alignment horizontal="center" vertical="center" wrapText="1"/>
    </xf>
    <xf numFmtId="4" fontId="2" fillId="0" borderId="3" xfId="7" applyNumberFormat="1" applyFont="1" applyFill="1" applyBorder="1" applyAlignment="1">
      <alignment horizontal="center" vertical="center"/>
    </xf>
    <xf numFmtId="185" fontId="2" fillId="0" borderId="3" xfId="7" applyNumberFormat="1" applyFont="1" applyFill="1" applyBorder="1"/>
    <xf numFmtId="10" fontId="2" fillId="0" borderId="34" xfId="7" applyNumberFormat="1" applyFont="1" applyFill="1" applyBorder="1"/>
    <xf numFmtId="0" fontId="2" fillId="0" borderId="72" xfId="7" applyFont="1" applyFill="1" applyBorder="1"/>
    <xf numFmtId="4" fontId="2" fillId="4" borderId="0" xfId="7" applyNumberFormat="1" applyFont="1" applyFill="1" applyBorder="1" applyAlignment="1">
      <alignment horizontal="center" vertical="center"/>
    </xf>
    <xf numFmtId="0" fontId="2" fillId="4" borderId="0" xfId="7" applyFont="1" applyFill="1" applyBorder="1" applyAlignment="1">
      <alignment vertical="center"/>
    </xf>
    <xf numFmtId="0" fontId="2" fillId="4" borderId="74" xfId="7" applyFont="1" applyFill="1" applyBorder="1" applyAlignment="1">
      <alignment vertical="center"/>
    </xf>
    <xf numFmtId="0" fontId="2" fillId="0" borderId="63" xfId="7" applyFont="1" applyFill="1" applyBorder="1" applyAlignment="1">
      <alignment horizontal="left" vertical="center" wrapText="1" indent="5"/>
    </xf>
    <xf numFmtId="1" fontId="28" fillId="0" borderId="5" xfId="0" applyNumberFormat="1" applyFont="1" applyFill="1" applyBorder="1" applyAlignment="1">
      <alignment horizontal="center" vertical="center"/>
    </xf>
    <xf numFmtId="4" fontId="33" fillId="0" borderId="53" xfId="0" applyNumberFormat="1" applyFont="1" applyFill="1" applyBorder="1" applyAlignment="1">
      <alignment horizontal="center" vertical="center"/>
    </xf>
    <xf numFmtId="4" fontId="29" fillId="0" borderId="35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9" fillId="0" borderId="52" xfId="0" applyNumberFormat="1" applyFont="1" applyFill="1" applyBorder="1" applyAlignment="1">
      <alignment vertical="center"/>
    </xf>
    <xf numFmtId="4" fontId="2" fillId="0" borderId="57" xfId="0" applyNumberFormat="1" applyFont="1" applyFill="1" applyBorder="1" applyAlignment="1">
      <alignment vertical="center"/>
    </xf>
    <xf numFmtId="4" fontId="32" fillId="0" borderId="57" xfId="0" applyNumberFormat="1" applyFont="1" applyFill="1" applyBorder="1" applyAlignment="1">
      <alignment vertical="center"/>
    </xf>
    <xf numFmtId="4" fontId="29" fillId="0" borderId="57" xfId="0" applyNumberFormat="1" applyFont="1" applyFill="1" applyBorder="1" applyAlignment="1">
      <alignment vertical="center"/>
    </xf>
    <xf numFmtId="4" fontId="2" fillId="0" borderId="60" xfId="0" applyNumberFormat="1" applyFont="1" applyFill="1" applyBorder="1" applyAlignment="1">
      <alignment vertical="center"/>
    </xf>
    <xf numFmtId="4" fontId="33" fillId="0" borderId="54" xfId="0" applyNumberFormat="1" applyFont="1" applyFill="1" applyBorder="1" applyAlignment="1">
      <alignment horizontal="center" vertical="center"/>
    </xf>
    <xf numFmtId="185" fontId="33" fillId="0" borderId="54" xfId="0" applyNumberFormat="1" applyFont="1" applyFill="1" applyBorder="1" applyAlignment="1">
      <alignment vertical="center"/>
    </xf>
    <xf numFmtId="10" fontId="33" fillId="0" borderId="55" xfId="0" applyNumberFormat="1" applyFont="1" applyFill="1" applyBorder="1" applyAlignment="1">
      <alignment vertical="center"/>
    </xf>
    <xf numFmtId="4" fontId="33" fillId="0" borderId="52" xfId="0" applyNumberFormat="1" applyFont="1" applyFill="1" applyBorder="1" applyAlignment="1">
      <alignment vertical="center"/>
    </xf>
    <xf numFmtId="4" fontId="29" fillId="0" borderId="16" xfId="0" applyNumberFormat="1" applyFont="1" applyFill="1" applyBorder="1" applyAlignment="1">
      <alignment horizontal="center" vertical="center"/>
    </xf>
    <xf numFmtId="185" fontId="29" fillId="0" borderId="16" xfId="0" applyNumberFormat="1" applyFont="1" applyFill="1" applyBorder="1" applyAlignment="1">
      <alignment vertical="center"/>
    </xf>
    <xf numFmtId="10" fontId="29" fillId="0" borderId="36" xfId="0" applyNumberFormat="1" applyFont="1" applyFill="1" applyBorder="1" applyAlignment="1">
      <alignment vertical="center"/>
    </xf>
    <xf numFmtId="4" fontId="32" fillId="0" borderId="35" xfId="0" applyNumberFormat="1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horizontal="center" vertical="center"/>
    </xf>
    <xf numFmtId="185" fontId="32" fillId="0" borderId="16" xfId="0" applyNumberFormat="1" applyFont="1" applyFill="1" applyBorder="1" applyAlignment="1">
      <alignment vertical="center"/>
    </xf>
    <xf numFmtId="10" fontId="32" fillId="0" borderId="36" xfId="0" applyNumberFormat="1" applyFont="1" applyFill="1" applyBorder="1" applyAlignment="1">
      <alignment vertical="center"/>
    </xf>
    <xf numFmtId="4" fontId="2" fillId="0" borderId="16" xfId="0" applyNumberFormat="1" applyFont="1" applyFill="1" applyBorder="1" applyAlignment="1">
      <alignment horizontal="center" vertical="center"/>
    </xf>
    <xf numFmtId="185" fontId="2" fillId="0" borderId="16" xfId="0" applyNumberFormat="1" applyFont="1" applyFill="1" applyBorder="1" applyAlignment="1">
      <alignment vertical="center"/>
    </xf>
    <xf numFmtId="10" fontId="2" fillId="0" borderId="36" xfId="0" applyNumberFormat="1" applyFont="1" applyFill="1" applyBorder="1" applyAlignment="1">
      <alignment vertical="center"/>
    </xf>
    <xf numFmtId="2" fontId="2" fillId="0" borderId="35" xfId="0" applyNumberFormat="1" applyFont="1" applyFill="1" applyBorder="1" applyAlignment="1">
      <alignment horizontal="center" vertical="center"/>
    </xf>
    <xf numFmtId="2" fontId="2" fillId="0" borderId="57" xfId="0" applyNumberFormat="1" applyFont="1" applyFill="1" applyBorder="1" applyAlignment="1">
      <alignment vertical="center"/>
    </xf>
    <xf numFmtId="4" fontId="2" fillId="0" borderId="58" xfId="0" applyNumberFormat="1" applyFont="1" applyFill="1" applyBorder="1" applyAlignment="1">
      <alignment horizontal="center" vertical="center"/>
    </xf>
    <xf numFmtId="185" fontId="2" fillId="0" borderId="18" xfId="0" applyNumberFormat="1" applyFont="1" applyFill="1" applyBorder="1" applyAlignment="1">
      <alignment vertical="center"/>
    </xf>
    <xf numFmtId="10" fontId="2" fillId="0" borderId="59" xfId="0" applyNumberFormat="1" applyFont="1" applyFill="1" applyBorder="1" applyAlignment="1">
      <alignment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2" fillId="0" borderId="24" xfId="0" applyNumberFormat="1" applyFont="1" applyFill="1" applyBorder="1" applyAlignment="1">
      <alignment horizontal="center" vertical="center"/>
    </xf>
    <xf numFmtId="185" fontId="32" fillId="0" borderId="24" xfId="0" applyNumberFormat="1" applyFont="1" applyFill="1" applyBorder="1" applyAlignment="1">
      <alignment vertical="center"/>
    </xf>
    <xf numFmtId="10" fontId="32" fillId="0" borderId="38" xfId="0" applyNumberFormat="1" applyFont="1" applyFill="1" applyBorder="1" applyAlignment="1">
      <alignment vertical="center"/>
    </xf>
    <xf numFmtId="4" fontId="32" fillId="0" borderId="63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85" fontId="29" fillId="0" borderId="35" xfId="0" applyNumberFormat="1" applyFont="1" applyFill="1" applyBorder="1" applyAlignment="1">
      <alignment horizontal="center" vertical="center"/>
    </xf>
    <xf numFmtId="0" fontId="32" fillId="0" borderId="35" xfId="0" applyFont="1" applyFill="1" applyBorder="1" applyAlignment="1">
      <alignment horizontal="center" vertical="center"/>
    </xf>
    <xf numFmtId="185" fontId="32" fillId="0" borderId="35" xfId="0" applyNumberFormat="1" applyFont="1" applyFill="1" applyBorder="1" applyAlignment="1">
      <alignment horizontal="center" vertical="center"/>
    </xf>
    <xf numFmtId="185" fontId="33" fillId="0" borderId="35" xfId="0" applyNumberFormat="1" applyFont="1" applyFill="1" applyBorder="1" applyAlignment="1">
      <alignment horizontal="center" vertical="center"/>
    </xf>
    <xf numFmtId="4" fontId="33" fillId="0" borderId="35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34" fillId="0" borderId="62" xfId="7" applyNumberFormat="1" applyFont="1" applyFill="1" applyBorder="1" applyAlignment="1">
      <alignment horizontal="center" vertical="center"/>
    </xf>
    <xf numFmtId="0" fontId="34" fillId="0" borderId="63" xfId="7" applyFont="1" applyFill="1" applyBorder="1" applyAlignment="1">
      <alignment horizontal="center" vertical="center" wrapText="1"/>
    </xf>
    <xf numFmtId="0" fontId="34" fillId="0" borderId="71" xfId="7" applyFont="1" applyFill="1" applyBorder="1" applyAlignment="1">
      <alignment horizontal="center" vertical="center" wrapText="1"/>
    </xf>
    <xf numFmtId="0" fontId="34" fillId="2" borderId="58" xfId="7" applyFont="1" applyFill="1" applyBorder="1" applyAlignment="1">
      <alignment horizontal="center" vertical="center"/>
    </xf>
    <xf numFmtId="0" fontId="34" fillId="2" borderId="18" xfId="7" applyFont="1" applyFill="1" applyBorder="1" applyAlignment="1">
      <alignment horizontal="center" vertical="center"/>
    </xf>
    <xf numFmtId="0" fontId="34" fillId="2" borderId="59" xfId="7" applyFont="1" applyFill="1" applyBorder="1" applyAlignment="1">
      <alignment horizontal="center" vertical="center"/>
    </xf>
    <xf numFmtId="0" fontId="34" fillId="2" borderId="69" xfId="7" applyFont="1" applyFill="1" applyBorder="1" applyAlignment="1">
      <alignment horizontal="center" vertical="center"/>
    </xf>
    <xf numFmtId="4" fontId="2" fillId="0" borderId="16" xfId="8" applyNumberFormat="1" applyFont="1" applyFill="1" applyBorder="1" applyAlignment="1">
      <alignment horizontal="center" vertical="center" wrapText="1"/>
    </xf>
    <xf numFmtId="4" fontId="2" fillId="0" borderId="16" xfId="9" applyNumberFormat="1" applyFont="1" applyFill="1" applyBorder="1" applyAlignment="1">
      <alignment horizontal="center" vertical="center"/>
    </xf>
    <xf numFmtId="49" fontId="2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horizontal="center" vertical="center" wrapText="1"/>
    </xf>
    <xf numFmtId="3" fontId="34" fillId="2" borderId="18" xfId="7" applyNumberFormat="1" applyFont="1" applyFill="1" applyBorder="1" applyAlignment="1">
      <alignment horizontal="center" vertical="center"/>
    </xf>
    <xf numFmtId="165" fontId="25" fillId="3" borderId="16" xfId="5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>
      <alignment horizontal="center" vertical="center" wrapText="1"/>
    </xf>
    <xf numFmtId="165" fontId="29" fillId="0" borderId="53" xfId="5" applyFont="1" applyFill="1" applyBorder="1" applyAlignment="1">
      <alignment horizontal="center" vertical="center"/>
    </xf>
    <xf numFmtId="165" fontId="29" fillId="0" borderId="54" xfId="5" applyFont="1" applyFill="1" applyBorder="1" applyAlignment="1">
      <alignment horizontal="center" vertical="center"/>
    </xf>
    <xf numFmtId="171" fontId="29" fillId="0" borderId="55" xfId="5" applyNumberFormat="1" applyFont="1" applyFill="1" applyBorder="1" applyAlignment="1">
      <alignment horizontal="center" vertical="center"/>
    </xf>
    <xf numFmtId="165" fontId="2" fillId="0" borderId="35" xfId="5" applyFont="1" applyFill="1" applyBorder="1" applyAlignment="1">
      <alignment horizontal="center" vertical="center"/>
    </xf>
    <xf numFmtId="165" fontId="2" fillId="0" borderId="16" xfId="5" applyFont="1" applyFill="1" applyBorder="1" applyAlignment="1">
      <alignment horizontal="center" vertical="center"/>
    </xf>
    <xf numFmtId="171" fontId="2" fillId="0" borderId="36" xfId="5" applyNumberFormat="1" applyFont="1" applyFill="1" applyBorder="1" applyAlignment="1">
      <alignment horizontal="center" vertical="center"/>
    </xf>
    <xf numFmtId="165" fontId="32" fillId="0" borderId="35" xfId="5" applyFont="1" applyFill="1" applyBorder="1" applyAlignment="1">
      <alignment horizontal="center" vertical="center"/>
    </xf>
    <xf numFmtId="165" fontId="2" fillId="0" borderId="58" xfId="5" applyFont="1" applyFill="1" applyBorder="1" applyAlignment="1">
      <alignment horizontal="center" vertical="center"/>
    </xf>
    <xf numFmtId="165" fontId="2" fillId="0" borderId="18" xfId="5" applyFont="1" applyFill="1" applyBorder="1" applyAlignment="1">
      <alignment horizontal="center" vertical="center"/>
    </xf>
    <xf numFmtId="171" fontId="2" fillId="0" borderId="59" xfId="5" applyNumberFormat="1" applyFont="1" applyFill="1" applyBorder="1" applyAlignment="1">
      <alignment horizontal="center" vertical="center"/>
    </xf>
    <xf numFmtId="165" fontId="29" fillId="0" borderId="35" xfId="5" applyFont="1" applyFill="1" applyBorder="1" applyAlignment="1">
      <alignment horizontal="center" vertical="center"/>
    </xf>
    <xf numFmtId="165" fontId="29" fillId="0" borderId="16" xfId="5" applyFont="1" applyFill="1" applyBorder="1" applyAlignment="1">
      <alignment horizontal="center" vertical="center"/>
    </xf>
    <xf numFmtId="171" fontId="29" fillId="0" borderId="36" xfId="5" applyNumberFormat="1" applyFont="1" applyFill="1" applyBorder="1" applyAlignment="1">
      <alignment horizontal="center" vertical="center"/>
    </xf>
    <xf numFmtId="165" fontId="32" fillId="0" borderId="58" xfId="5" applyFont="1" applyFill="1" applyBorder="1" applyAlignment="1">
      <alignment horizontal="center" vertical="center"/>
    </xf>
    <xf numFmtId="165" fontId="30" fillId="0" borderId="35" xfId="5" applyFont="1" applyFill="1" applyBorder="1" applyAlignment="1">
      <alignment horizontal="center" vertical="center"/>
    </xf>
    <xf numFmtId="165" fontId="30" fillId="0" borderId="16" xfId="5" applyFont="1" applyFill="1" applyBorder="1" applyAlignment="1">
      <alignment horizontal="center" vertical="center"/>
    </xf>
    <xf numFmtId="165" fontId="33" fillId="0" borderId="53" xfId="5" applyFont="1" applyFill="1" applyBorder="1" applyAlignment="1">
      <alignment horizontal="center" vertical="center"/>
    </xf>
    <xf numFmtId="165" fontId="2" fillId="0" borderId="54" xfId="5" applyFont="1" applyFill="1" applyBorder="1" applyAlignment="1">
      <alignment horizontal="center" vertical="center"/>
    </xf>
    <xf numFmtId="171" fontId="2" fillId="0" borderId="55" xfId="5" applyNumberFormat="1" applyFont="1" applyFill="1" applyBorder="1" applyAlignment="1">
      <alignment horizontal="center" vertical="center"/>
    </xf>
    <xf numFmtId="165" fontId="29" fillId="0" borderId="37" xfId="5" applyFont="1" applyFill="1" applyBorder="1" applyAlignment="1">
      <alignment horizontal="center" vertical="center"/>
    </xf>
    <xf numFmtId="165" fontId="29" fillId="0" borderId="24" xfId="5" applyFont="1" applyFill="1" applyBorder="1" applyAlignment="1">
      <alignment horizontal="center" vertical="center"/>
    </xf>
    <xf numFmtId="165" fontId="2" fillId="0" borderId="24" xfId="5" applyFont="1" applyFill="1" applyBorder="1" applyAlignment="1">
      <alignment horizontal="center" vertical="center"/>
    </xf>
    <xf numFmtId="171" fontId="2" fillId="0" borderId="38" xfId="5" applyNumberFormat="1" applyFont="1" applyFill="1" applyBorder="1" applyAlignment="1">
      <alignment horizontal="center" vertical="center"/>
    </xf>
    <xf numFmtId="165" fontId="32" fillId="0" borderId="16" xfId="5" applyFont="1" applyFill="1" applyBorder="1" applyAlignment="1">
      <alignment horizontal="center" vertical="center"/>
    </xf>
    <xf numFmtId="171" fontId="32" fillId="0" borderId="36" xfId="5" applyNumberFormat="1" applyFont="1" applyFill="1" applyBorder="1" applyAlignment="1">
      <alignment horizontal="center" vertical="center"/>
    </xf>
    <xf numFmtId="4" fontId="29" fillId="0" borderId="53" xfId="7" applyNumberFormat="1" applyFont="1" applyFill="1" applyBorder="1" applyAlignment="1">
      <alignment horizontal="right" vertical="center" wrapText="1" indent="1"/>
    </xf>
    <xf numFmtId="4" fontId="29" fillId="0" borderId="35" xfId="7" applyNumberFormat="1" applyFont="1" applyFill="1" applyBorder="1" applyAlignment="1">
      <alignment horizontal="right" vertical="center" wrapText="1" indent="1"/>
    </xf>
    <xf numFmtId="4" fontId="2" fillId="0" borderId="35" xfId="7" applyNumberFormat="1" applyFont="1" applyFill="1" applyBorder="1" applyAlignment="1">
      <alignment horizontal="right" vertical="center" wrapText="1" indent="1"/>
    </xf>
    <xf numFmtId="4" fontId="2" fillId="0" borderId="37" xfId="7" applyNumberFormat="1" applyFont="1" applyFill="1" applyBorder="1" applyAlignment="1">
      <alignment horizontal="right" vertical="center" wrapText="1" indent="1"/>
    </xf>
    <xf numFmtId="185" fontId="2" fillId="0" borderId="24" xfId="7" applyNumberFormat="1" applyFont="1" applyFill="1" applyBorder="1" applyAlignment="1">
      <alignment horizontal="right" vertical="center" indent="1"/>
    </xf>
    <xf numFmtId="165" fontId="10" fillId="0" borderId="1" xfId="5" applyNumberFormat="1" applyFont="1" applyFill="1" applyBorder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6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21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3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9" fillId="0" borderId="41" xfId="7" applyFont="1" applyFill="1" applyBorder="1" applyAlignment="1">
      <alignment horizontal="left" vertical="center" wrapText="1"/>
    </xf>
    <xf numFmtId="0" fontId="29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  <xf numFmtId="49" fontId="2" fillId="4" borderId="49" xfId="7" applyNumberFormat="1" applyFont="1" applyFill="1" applyBorder="1" applyAlignment="1">
      <alignment horizontal="center" vertical="center"/>
    </xf>
    <xf numFmtId="49" fontId="2" fillId="4" borderId="50" xfId="7" applyNumberFormat="1" applyFont="1" applyFill="1" applyBorder="1" applyAlignment="1">
      <alignment horizontal="center" vertical="center"/>
    </xf>
    <xf numFmtId="49" fontId="2" fillId="4" borderId="51" xfId="7" applyNumberFormat="1" applyFont="1" applyFill="1" applyBorder="1" applyAlignment="1">
      <alignment horizontal="center" vertical="center"/>
    </xf>
    <xf numFmtId="49" fontId="2" fillId="4" borderId="66" xfId="7" applyNumberFormat="1" applyFont="1" applyFill="1" applyBorder="1" applyAlignment="1">
      <alignment horizontal="center" vertical="center"/>
    </xf>
    <xf numFmtId="49" fontId="2" fillId="4" borderId="0" xfId="7" applyNumberFormat="1" applyFont="1" applyFill="1" applyBorder="1" applyAlignment="1">
      <alignment horizontal="center" vertical="center"/>
    </xf>
    <xf numFmtId="0" fontId="2" fillId="4" borderId="49" xfId="7" applyFont="1" applyFill="1" applyBorder="1" applyAlignment="1">
      <alignment horizontal="center" vertical="center" wrapText="1"/>
    </xf>
    <xf numFmtId="0" fontId="2" fillId="4" borderId="50" xfId="7" applyFont="1" applyFill="1" applyBorder="1" applyAlignment="1">
      <alignment horizontal="center" vertical="center" wrapText="1"/>
    </xf>
    <xf numFmtId="49" fontId="2" fillId="0" borderId="41" xfId="7" applyNumberFormat="1" applyFont="1" applyFill="1" applyBorder="1" applyAlignment="1">
      <alignment horizontal="center" vertical="center" wrapText="1"/>
    </xf>
    <xf numFmtId="49" fontId="2" fillId="0" borderId="56" xfId="7" applyNumberFormat="1" applyFont="1" applyFill="1" applyBorder="1" applyAlignment="1">
      <alignment horizontal="center" vertical="center" wrapText="1"/>
    </xf>
    <xf numFmtId="0" fontId="2" fillId="0" borderId="52" xfId="7" applyFont="1" applyFill="1" applyBorder="1" applyAlignment="1">
      <alignment horizontal="center" vertical="center" wrapText="1"/>
    </xf>
    <xf numFmtId="0" fontId="2" fillId="0" borderId="57" xfId="7" applyFont="1" applyFill="1" applyBorder="1" applyAlignment="1">
      <alignment horizontal="center" vertical="center" wrapText="1"/>
    </xf>
    <xf numFmtId="0" fontId="2" fillId="0" borderId="70" xfId="7" applyFont="1" applyFill="1" applyBorder="1" applyAlignment="1">
      <alignment horizontal="center" vertical="center" wrapText="1"/>
    </xf>
    <xf numFmtId="0" fontId="2" fillId="0" borderId="68" xfId="7" applyFont="1" applyFill="1" applyBorder="1" applyAlignment="1">
      <alignment horizontal="center" vertical="center" wrapText="1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7" fillId="0" borderId="5" xfId="0" applyNumberFormat="1" applyFont="1" applyFill="1" applyBorder="1" applyAlignment="1">
      <alignment horizontal="center" wrapText="1"/>
    </xf>
    <xf numFmtId="49" fontId="28" fillId="0" borderId="0" xfId="0" applyNumberFormat="1" applyFont="1" applyFill="1" applyBorder="1" applyAlignment="1">
      <alignment horizontal="left" wrapText="1"/>
    </xf>
    <xf numFmtId="0" fontId="28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7" fillId="0" borderId="0" xfId="0" applyNumberFormat="1" applyFont="1" applyFill="1" applyBorder="1" applyAlignment="1">
      <alignment horizontal="right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52;&#1080;&#1085;&#1101;&#1085;&#1077;&#1088;&#1075;&#1086;%20114%20&#1080;%20320/2023/2&#1082;&#1074;/&#1070;&#1058;&#1069;&#1050;_&#1055;&#1088;&#1080;&#1083;&#1086;&#1078;&#1077;&#1085;&#1080;&#1077;_N20_2&#1082;&#1074;.2023_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ЭМ_НЭСКО"/>
      <sheetName val="ОСВ_1кв.2023"/>
      <sheetName val="ОСВ_1пг.2023"/>
    </sheetNames>
    <sheetDataSet>
      <sheetData sheetId="0">
        <row r="409">
          <cell r="C409" t="str">
            <v>реализации тепловой энергии (мощности)</v>
          </cell>
        </row>
        <row r="410">
          <cell r="C410" t="str">
            <v>оказание услуг по оперативно-диспетчерскому управлению в электроэнергетике всего, в том числе:</v>
          </cell>
        </row>
        <row r="411">
          <cell r="C411" t="str">
            <v xml:space="preserve">в части управления технологическими режимами </v>
          </cell>
        </row>
        <row r="412">
          <cell r="C412" t="str">
            <v>в части обеспечения надежности</v>
          </cell>
        </row>
        <row r="413">
          <cell r="C413" t="str">
            <v>прочая текущая амортизация</v>
          </cell>
        </row>
        <row r="414">
          <cell r="C414" t="str">
            <v>недоиспользованная амортизация прошлых лет всего, в том числе:</v>
          </cell>
        </row>
        <row r="415">
          <cell r="C415" t="str">
            <v>производство и поставка электрической энергии и мощности</v>
          </cell>
        </row>
        <row r="416">
          <cell r="C416" t="str">
            <v>производство и поставка электрической энергии на оптовом рынке электрической энергии и мощности</v>
          </cell>
        </row>
        <row r="417">
          <cell r="C417" t="str">
            <v>производство и поставка электрической мощности на оптовом рынке электрической энергии и мощности</v>
          </cell>
        </row>
        <row r="418">
          <cell r="C418" t="str">
            <v>производство и поставка электрической энергии (мощности) на розничных рынках электрической энергии</v>
          </cell>
        </row>
        <row r="419">
          <cell r="C419" t="str">
            <v>производство и поставка тепловой энергии (мощности)</v>
          </cell>
        </row>
        <row r="420">
          <cell r="C420" t="str">
            <v>оказание услуг по передаче электрической энергии</v>
          </cell>
        </row>
        <row r="421">
          <cell r="C421" t="str">
            <v>оказание услуг по передаче тепловой энергии, теплоносителя</v>
          </cell>
        </row>
        <row r="422">
          <cell r="C422" t="str">
            <v>реализация электрической энергии и мощности</v>
          </cell>
        </row>
        <row r="423">
          <cell r="C423" t="str">
            <v>реализации тепловой энергии (мощности)</v>
          </cell>
        </row>
        <row r="424">
          <cell r="C424" t="str">
            <v>оказание услуг по оперативно-диспетчерскому управлению в электроэнергетике всего, в том числе:</v>
          </cell>
        </row>
        <row r="425">
          <cell r="C425" t="str">
            <v xml:space="preserve">в части управления технологическими режимами </v>
          </cell>
        </row>
        <row r="426">
          <cell r="C426" t="str">
            <v>в части обеспечения надежности</v>
          </cell>
        </row>
        <row r="427">
          <cell r="C427" t="str">
            <v>Возврат налога на добавленную стоимость****</v>
          </cell>
        </row>
        <row r="428">
          <cell r="C428" t="str">
            <v>Прочие собственные средства всего, в том числе:</v>
          </cell>
        </row>
        <row r="429">
          <cell r="C429" t="str">
            <v>средства от эмиссии акций</v>
          </cell>
        </row>
        <row r="430">
          <cell r="C430" t="str">
            <v>остаток собственных средств на начало года</v>
          </cell>
        </row>
        <row r="431">
          <cell r="C431" t="str">
            <v>Привлеченные средства всего, в том числе:</v>
          </cell>
        </row>
        <row r="432">
          <cell r="C432" t="str">
            <v>Кредиты</v>
          </cell>
        </row>
        <row r="433">
          <cell r="C433" t="str">
            <v>Облигационные займы</v>
          </cell>
        </row>
        <row r="434">
          <cell r="C434" t="str">
            <v>Вексели</v>
          </cell>
        </row>
        <row r="435">
          <cell r="C435" t="str">
            <v>Займы организаций</v>
          </cell>
        </row>
        <row r="436">
          <cell r="C436" t="str">
            <v>Бюджетное финансирование</v>
          </cell>
        </row>
        <row r="437">
          <cell r="C437" t="str">
            <v>средства федерального бюджета</v>
          </cell>
        </row>
        <row r="438">
          <cell r="C438" t="str">
            <v>в том числе средства федерального бюджета, недоиспользованные в прошлых периодах</v>
          </cell>
        </row>
        <row r="439">
          <cell r="C439" t="str">
            <v>средства консолидированного бюджета субъекта Российской Федерации</v>
          </cell>
        </row>
        <row r="440">
          <cell r="C440" t="str">
            <v>в том числе средства консолидированного бюджета субъекта Российской Федерации, недоиспользованные в прошлых периодах</v>
          </cell>
        </row>
        <row r="441">
          <cell r="C441" t="str">
            <v>Использование лизинга</v>
          </cell>
        </row>
        <row r="442">
          <cell r="C442" t="str">
            <v>Прочие привлеченные средства</v>
          </cell>
        </row>
        <row r="443">
          <cell r="C443" t="str">
            <v>Иные сведения:</v>
          </cell>
        </row>
        <row r="444">
          <cell r="C444" t="str">
            <v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v>
          </cell>
        </row>
        <row r="445">
          <cell r="C445" t="str">
            <v>цен (тарифов) на услуги по передаче электрической энергии;</v>
          </cell>
        </row>
        <row r="446">
          <cell r="C446" t="str">
            <v>амортизации, учтенной в ценах (тарифах) на услуги по передаче электрической энергии;</v>
          </cell>
        </row>
        <row r="447">
          <cell r="C447" t="str">
            <v>кредитов</v>
          </cell>
        </row>
        <row r="448">
          <cell r="C448" t="str">
            <v>Для субъектов электроэнергетики, осуществляющих регулируемые виды деятельности с использованием метода доходности инвестированного капитала</v>
          </cell>
        </row>
        <row r="449">
          <cell r="C449" t="str">
            <v>возврат инвестированного капитала, направляемый на инвестиции</v>
          </cell>
        </row>
        <row r="450">
          <cell r="C450" t="str">
            <v>доход на инвестированный капитал, направляемый на инвестиции</v>
          </cell>
        </row>
        <row r="451">
          <cell r="C451" t="str">
            <v>заемные средства, направляемые на инвестиции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80" zoomScaleNormal="8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B9" sqref="B9"/>
    </sheetView>
  </sheetViews>
  <sheetFormatPr defaultColWidth="9.140625" defaultRowHeight="12" x14ac:dyDescent="0.2"/>
  <cols>
    <col min="1" max="1" width="9.85546875" style="13" customWidth="1"/>
    <col min="2" max="2" width="40.140625" style="27" customWidth="1"/>
    <col min="3" max="3" width="11.85546875" style="13" customWidth="1"/>
    <col min="4" max="4" width="13.85546875" style="13" customWidth="1"/>
    <col min="5" max="5" width="13" style="13" customWidth="1"/>
    <col min="6" max="6" width="14.42578125" style="13" customWidth="1"/>
    <col min="7" max="7" width="11.85546875" style="13" customWidth="1"/>
    <col min="8" max="14" width="12.85546875" style="13" customWidth="1"/>
    <col min="15" max="15" width="12.5703125" style="13" customWidth="1"/>
    <col min="16" max="16" width="10.5703125" style="13" customWidth="1"/>
    <col min="17" max="17" width="13.7109375" style="13" customWidth="1"/>
    <col min="18" max="18" width="9.5703125" style="13" customWidth="1"/>
    <col min="19" max="19" width="10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28" t="s">
        <v>11</v>
      </c>
      <c r="S2" s="428"/>
      <c r="T2" s="428"/>
    </row>
    <row r="3" spans="1:20" x14ac:dyDescent="0.2">
      <c r="A3" s="429" t="s">
        <v>61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</row>
    <row r="4" spans="1:20" x14ac:dyDescent="0.2">
      <c r="F4" s="14" t="s">
        <v>62</v>
      </c>
      <c r="G4" s="417" t="s">
        <v>312</v>
      </c>
      <c r="H4" s="417"/>
      <c r="I4" s="13" t="s">
        <v>63</v>
      </c>
      <c r="J4" s="417" t="s">
        <v>846</v>
      </c>
      <c r="K4" s="417"/>
      <c r="L4" s="13" t="s">
        <v>64</v>
      </c>
      <c r="S4" s="19" t="s">
        <v>162</v>
      </c>
    </row>
    <row r="5" spans="1:20" x14ac:dyDescent="0.2">
      <c r="S5" s="19" t="s">
        <v>163</v>
      </c>
    </row>
    <row r="6" spans="1:20" ht="12.75" x14ac:dyDescent="0.2">
      <c r="F6" s="14" t="s">
        <v>12</v>
      </c>
      <c r="G6" s="430" t="s">
        <v>181</v>
      </c>
      <c r="H6" s="430"/>
      <c r="I6" s="430"/>
      <c r="J6" s="430"/>
      <c r="K6" s="430"/>
      <c r="L6" s="430"/>
      <c r="M6" s="430"/>
      <c r="N6" s="430"/>
      <c r="O6" s="430"/>
      <c r="P6" s="28"/>
      <c r="S6" s="137" t="s">
        <v>168</v>
      </c>
    </row>
    <row r="7" spans="1:20" ht="12.75" x14ac:dyDescent="0.2">
      <c r="G7" s="416" t="s">
        <v>13</v>
      </c>
      <c r="H7" s="416"/>
      <c r="I7" s="416"/>
      <c r="J7" s="416"/>
      <c r="K7" s="416"/>
      <c r="L7" s="416"/>
      <c r="M7" s="416"/>
      <c r="N7" s="416"/>
      <c r="O7" s="416"/>
      <c r="P7" s="67"/>
      <c r="S7" s="137" t="s">
        <v>169</v>
      </c>
    </row>
    <row r="8" spans="1:20" x14ac:dyDescent="0.2">
      <c r="S8" s="20" t="s">
        <v>164</v>
      </c>
    </row>
    <row r="9" spans="1:20" x14ac:dyDescent="0.2">
      <c r="I9" s="14" t="s">
        <v>14</v>
      </c>
      <c r="J9" s="417" t="s">
        <v>846</v>
      </c>
      <c r="K9" s="418"/>
      <c r="L9" s="13" t="s">
        <v>15</v>
      </c>
      <c r="S9" s="19" t="s">
        <v>165</v>
      </c>
    </row>
    <row r="10" spans="1:20" x14ac:dyDescent="0.2">
      <c r="S10" s="21" t="s">
        <v>166</v>
      </c>
    </row>
    <row r="11" spans="1:20" x14ac:dyDescent="0.2">
      <c r="G11" s="14" t="s">
        <v>16</v>
      </c>
      <c r="H11" s="417" t="s">
        <v>843</v>
      </c>
      <c r="I11" s="417"/>
      <c r="J11" s="417"/>
      <c r="K11" s="417"/>
      <c r="L11" s="417"/>
      <c r="M11" s="417"/>
      <c r="N11" s="417"/>
      <c r="O11" s="417"/>
      <c r="P11" s="417"/>
    </row>
    <row r="12" spans="1:20" x14ac:dyDescent="0.2">
      <c r="H12" s="29" t="s">
        <v>17</v>
      </c>
      <c r="I12" s="29"/>
      <c r="J12" s="29"/>
      <c r="K12" s="29"/>
      <c r="L12" s="29"/>
      <c r="M12" s="29"/>
      <c r="N12" s="29"/>
      <c r="O12" s="29"/>
      <c r="P12" s="29"/>
    </row>
    <row r="13" spans="1:20" x14ac:dyDescent="0.2">
      <c r="H13" s="29"/>
      <c r="I13" s="29"/>
      <c r="J13" s="66"/>
      <c r="K13" s="29"/>
      <c r="L13" s="29"/>
      <c r="M13" s="29"/>
      <c r="N13" s="29"/>
      <c r="O13" s="29"/>
      <c r="P13" s="29"/>
    </row>
    <row r="14" spans="1:20" x14ac:dyDescent="0.2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0" x14ac:dyDescent="0.2">
      <c r="D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103"/>
      <c r="S15" s="103"/>
    </row>
    <row r="16" spans="1:20" ht="12.75" thickBot="1" x14ac:dyDescent="0.25">
      <c r="G16" s="30"/>
      <c r="H16" s="30"/>
    </row>
    <row r="17" spans="1:24" ht="48" customHeight="1" x14ac:dyDescent="0.2">
      <c r="A17" s="419" t="s">
        <v>20</v>
      </c>
      <c r="B17" s="402" t="s">
        <v>21</v>
      </c>
      <c r="C17" s="402" t="s">
        <v>18</v>
      </c>
      <c r="D17" s="423" t="s">
        <v>65</v>
      </c>
      <c r="E17" s="423" t="s">
        <v>847</v>
      </c>
      <c r="F17" s="402" t="s">
        <v>848</v>
      </c>
      <c r="G17" s="405" t="s">
        <v>849</v>
      </c>
      <c r="H17" s="427"/>
      <c r="I17" s="427"/>
      <c r="J17" s="427"/>
      <c r="K17" s="427"/>
      <c r="L17" s="427"/>
      <c r="M17" s="427"/>
      <c r="N17" s="427"/>
      <c r="O17" s="427"/>
      <c r="P17" s="406"/>
      <c r="Q17" s="402" t="s">
        <v>66</v>
      </c>
      <c r="R17" s="405" t="s">
        <v>67</v>
      </c>
      <c r="S17" s="406"/>
      <c r="T17" s="407" t="s">
        <v>9</v>
      </c>
    </row>
    <row r="18" spans="1:24" ht="15" customHeight="1" x14ac:dyDescent="0.2">
      <c r="A18" s="420"/>
      <c r="B18" s="403"/>
      <c r="C18" s="403"/>
      <c r="D18" s="424"/>
      <c r="E18" s="424"/>
      <c r="F18" s="403"/>
      <c r="G18" s="410" t="s">
        <v>68</v>
      </c>
      <c r="H18" s="411"/>
      <c r="I18" s="410" t="s">
        <v>69</v>
      </c>
      <c r="J18" s="411"/>
      <c r="K18" s="410" t="s">
        <v>70</v>
      </c>
      <c r="L18" s="411"/>
      <c r="M18" s="410" t="s">
        <v>71</v>
      </c>
      <c r="N18" s="411"/>
      <c r="O18" s="410" t="s">
        <v>72</v>
      </c>
      <c r="P18" s="411"/>
      <c r="Q18" s="403"/>
      <c r="R18" s="412" t="s">
        <v>7</v>
      </c>
      <c r="S18" s="414" t="s">
        <v>8</v>
      </c>
      <c r="T18" s="408"/>
    </row>
    <row r="19" spans="1:24" ht="63" customHeight="1" x14ac:dyDescent="0.2">
      <c r="A19" s="421"/>
      <c r="B19" s="422"/>
      <c r="C19" s="422"/>
      <c r="D19" s="425"/>
      <c r="E19" s="426"/>
      <c r="F19" s="404"/>
      <c r="G19" s="143" t="s">
        <v>0</v>
      </c>
      <c r="H19" s="143" t="s">
        <v>5</v>
      </c>
      <c r="I19" s="143" t="s">
        <v>0</v>
      </c>
      <c r="J19" s="143" t="s">
        <v>5</v>
      </c>
      <c r="K19" s="143" t="s">
        <v>0</v>
      </c>
      <c r="L19" s="143" t="s">
        <v>5</v>
      </c>
      <c r="M19" s="143" t="s">
        <v>0</v>
      </c>
      <c r="N19" s="143" t="s">
        <v>5</v>
      </c>
      <c r="O19" s="143" t="s">
        <v>0</v>
      </c>
      <c r="P19" s="143" t="s">
        <v>5</v>
      </c>
      <c r="Q19" s="404"/>
      <c r="R19" s="413"/>
      <c r="S19" s="415"/>
      <c r="T19" s="409"/>
    </row>
    <row r="20" spans="1:24" x14ac:dyDescent="0.2">
      <c r="A20" s="144">
        <v>1</v>
      </c>
      <c r="B20" s="145">
        <v>2</v>
      </c>
      <c r="C20" s="146">
        <v>3</v>
      </c>
      <c r="D20" s="146">
        <v>4</v>
      </c>
      <c r="E20" s="146">
        <v>5</v>
      </c>
      <c r="F20" s="146">
        <v>6</v>
      </c>
      <c r="G20" s="146">
        <v>7</v>
      </c>
      <c r="H20" s="146">
        <v>8</v>
      </c>
      <c r="I20" s="146">
        <v>9</v>
      </c>
      <c r="J20" s="146">
        <v>10</v>
      </c>
      <c r="K20" s="146">
        <v>11</v>
      </c>
      <c r="L20" s="146">
        <v>12</v>
      </c>
      <c r="M20" s="146">
        <v>13</v>
      </c>
      <c r="N20" s="146">
        <v>14</v>
      </c>
      <c r="O20" s="146">
        <v>15</v>
      </c>
      <c r="P20" s="146">
        <v>16</v>
      </c>
      <c r="Q20" s="146">
        <v>17</v>
      </c>
      <c r="R20" s="146">
        <v>18</v>
      </c>
      <c r="S20" s="146">
        <v>19</v>
      </c>
      <c r="T20" s="147">
        <v>20</v>
      </c>
    </row>
    <row r="21" spans="1:24" s="107" customFormat="1" ht="25.5" x14ac:dyDescent="0.2">
      <c r="A21" s="148">
        <v>0</v>
      </c>
      <c r="B21" s="149" t="s">
        <v>10</v>
      </c>
      <c r="C21" s="149"/>
      <c r="D21" s="291">
        <f>SUM(D22:D25)</f>
        <v>50.870128406999996</v>
      </c>
      <c r="E21" s="291">
        <f t="shared" ref="E21:R21" si="0">SUM(E22:E25)</f>
        <v>32.475177129499997</v>
      </c>
      <c r="F21" s="291">
        <f t="shared" si="0"/>
        <v>18.394951277499999</v>
      </c>
      <c r="G21" s="109">
        <f t="shared" si="0"/>
        <v>5.7750000000000004</v>
      </c>
      <c r="H21" s="369">
        <f t="shared" si="0"/>
        <v>1.9635</v>
      </c>
      <c r="I21" s="109">
        <f t="shared" si="0"/>
        <v>0</v>
      </c>
      <c r="J21" s="109">
        <f t="shared" si="0"/>
        <v>0</v>
      </c>
      <c r="K21" s="109">
        <f t="shared" si="0"/>
        <v>0.38608499999999996</v>
      </c>
      <c r="L21" s="109">
        <f t="shared" si="0"/>
        <v>0.57750000000000001</v>
      </c>
      <c r="M21" s="109">
        <f t="shared" si="0"/>
        <v>0.40447000000000005</v>
      </c>
      <c r="N21" s="109">
        <f t="shared" si="0"/>
        <v>0.64487499999999998</v>
      </c>
      <c r="O21" s="109">
        <f t="shared" si="0"/>
        <v>4.984445</v>
      </c>
      <c r="P21" s="109">
        <f t="shared" si="0"/>
        <v>0.74112500000000003</v>
      </c>
      <c r="Q21" s="109">
        <f t="shared" si="0"/>
        <v>3.8115000000000006</v>
      </c>
      <c r="R21" s="150">
        <f t="shared" si="0"/>
        <v>-3.8115000000000006</v>
      </c>
      <c r="S21" s="150">
        <f t="shared" ref="S21" si="1">IF(G21=0,0,(R21/G21)*100)</f>
        <v>-66</v>
      </c>
      <c r="T21" s="151"/>
      <c r="U21" s="30"/>
      <c r="V21" s="30"/>
      <c r="W21" s="30"/>
      <c r="X21" s="30"/>
    </row>
    <row r="22" spans="1:24" ht="102" x14ac:dyDescent="0.2">
      <c r="A22" s="152" t="s">
        <v>170</v>
      </c>
      <c r="B22" s="153" t="s">
        <v>171</v>
      </c>
      <c r="C22" s="154" t="s">
        <v>172</v>
      </c>
      <c r="D22" s="155">
        <v>22.76014378</v>
      </c>
      <c r="E22" s="92">
        <v>22.76014378</v>
      </c>
      <c r="F22" s="92"/>
      <c r="G22" s="92"/>
      <c r="H22" s="92">
        <f>J22+L22+N22+P22</f>
        <v>0</v>
      </c>
      <c r="I22" s="92">
        <f>J22</f>
        <v>0</v>
      </c>
      <c r="J22" s="92"/>
      <c r="K22" s="92">
        <f>L22</f>
        <v>0</v>
      </c>
      <c r="L22" s="92"/>
      <c r="M22" s="92">
        <f>N22</f>
        <v>0</v>
      </c>
      <c r="N22" s="92"/>
      <c r="O22" s="92">
        <f>P22</f>
        <v>0</v>
      </c>
      <c r="P22" s="92"/>
      <c r="Q22" s="92">
        <f>G22-H22</f>
        <v>0</v>
      </c>
      <c r="R22" s="156">
        <f>H22-G22</f>
        <v>0</v>
      </c>
      <c r="S22" s="156">
        <f t="shared" ref="S22:S25" si="2">IF(G22=0,0,(R22/G22)*100)</f>
        <v>0</v>
      </c>
      <c r="T22" s="157"/>
      <c r="V22" s="30"/>
      <c r="W22" s="30"/>
      <c r="X22" s="30"/>
    </row>
    <row r="23" spans="1:24" ht="165.75" x14ac:dyDescent="0.2">
      <c r="A23" s="152" t="s">
        <v>173</v>
      </c>
      <c r="B23" s="153" t="s">
        <v>844</v>
      </c>
      <c r="C23" s="154" t="s">
        <v>174</v>
      </c>
      <c r="D23" s="155">
        <v>27.965615926999998</v>
      </c>
      <c r="E23" s="92">
        <f>4.5743381395+4.99632651</f>
        <v>9.5706646494999994</v>
      </c>
      <c r="F23" s="92">
        <f>D23-E23</f>
        <v>18.394951277499999</v>
      </c>
      <c r="G23" s="92">
        <f>I23+K23+M23+O23</f>
        <v>5.7750000000000004</v>
      </c>
      <c r="H23" s="92">
        <f t="shared" ref="H23:H25" si="3">J23+L23+N23+P23</f>
        <v>1.9635</v>
      </c>
      <c r="I23" s="92"/>
      <c r="J23" s="92"/>
      <c r="K23" s="92">
        <v>0.38608499999999996</v>
      </c>
      <c r="L23" s="92">
        <v>0.57750000000000001</v>
      </c>
      <c r="M23" s="92">
        <v>0.40447000000000005</v>
      </c>
      <c r="N23" s="92">
        <v>0.64487499999999998</v>
      </c>
      <c r="O23" s="92">
        <v>4.984445</v>
      </c>
      <c r="P23" s="92">
        <v>0.74112500000000003</v>
      </c>
      <c r="Q23" s="92">
        <f t="shared" ref="Q23:Q25" si="4">G23-H23</f>
        <v>3.8115000000000006</v>
      </c>
      <c r="R23" s="156">
        <f t="shared" ref="R23:R25" si="5">H23-G23</f>
        <v>-3.8115000000000006</v>
      </c>
      <c r="S23" s="156">
        <f t="shared" si="2"/>
        <v>-66</v>
      </c>
      <c r="T23" s="157"/>
      <c r="V23" s="30"/>
      <c r="W23" s="30"/>
      <c r="X23" s="30"/>
    </row>
    <row r="24" spans="1:24" ht="76.5" x14ac:dyDescent="0.2">
      <c r="A24" s="152" t="s">
        <v>175</v>
      </c>
      <c r="B24" s="153" t="s">
        <v>176</v>
      </c>
      <c r="C24" s="154" t="s">
        <v>177</v>
      </c>
      <c r="D24" s="155">
        <v>4.57737E-2</v>
      </c>
      <c r="E24" s="92">
        <v>4.57737E-2</v>
      </c>
      <c r="F24" s="92"/>
      <c r="G24" s="92"/>
      <c r="H24" s="92">
        <f t="shared" si="3"/>
        <v>0</v>
      </c>
      <c r="I24" s="92">
        <f t="shared" ref="I24:I25" si="6">J24</f>
        <v>0</v>
      </c>
      <c r="J24" s="92"/>
      <c r="K24" s="92">
        <f t="shared" ref="K24:K25" si="7">L24</f>
        <v>0</v>
      </c>
      <c r="L24" s="92">
        <v>0</v>
      </c>
      <c r="M24" s="92">
        <f t="shared" ref="M24:M25" si="8">N24</f>
        <v>0</v>
      </c>
      <c r="N24" s="92"/>
      <c r="O24" s="92">
        <f t="shared" ref="O24:O25" si="9">P24</f>
        <v>0</v>
      </c>
      <c r="P24" s="92"/>
      <c r="Q24" s="92">
        <f t="shared" si="4"/>
        <v>0</v>
      </c>
      <c r="R24" s="156">
        <f t="shared" si="5"/>
        <v>0</v>
      </c>
      <c r="S24" s="156">
        <f t="shared" si="2"/>
        <v>0</v>
      </c>
      <c r="T24" s="157"/>
      <c r="V24" s="30"/>
      <c r="W24" s="30"/>
      <c r="X24" s="30"/>
    </row>
    <row r="25" spans="1:24" ht="90" thickBot="1" x14ac:dyDescent="0.25">
      <c r="A25" s="158" t="s">
        <v>178</v>
      </c>
      <c r="B25" s="159" t="s">
        <v>179</v>
      </c>
      <c r="C25" s="160" t="s">
        <v>180</v>
      </c>
      <c r="D25" s="161">
        <v>9.8594999999999988E-2</v>
      </c>
      <c r="E25" s="142">
        <v>9.8594999999999988E-2</v>
      </c>
      <c r="F25" s="142"/>
      <c r="G25" s="142"/>
      <c r="H25" s="142">
        <f t="shared" si="3"/>
        <v>0</v>
      </c>
      <c r="I25" s="142">
        <f t="shared" si="6"/>
        <v>0</v>
      </c>
      <c r="J25" s="142"/>
      <c r="K25" s="142">
        <f t="shared" si="7"/>
        <v>0</v>
      </c>
      <c r="L25" s="142">
        <v>0</v>
      </c>
      <c r="M25" s="142">
        <f t="shared" si="8"/>
        <v>0</v>
      </c>
      <c r="N25" s="142"/>
      <c r="O25" s="142">
        <f t="shared" si="9"/>
        <v>0</v>
      </c>
      <c r="P25" s="142"/>
      <c r="Q25" s="142">
        <f t="shared" si="4"/>
        <v>0</v>
      </c>
      <c r="R25" s="162">
        <f t="shared" si="5"/>
        <v>0</v>
      </c>
      <c r="S25" s="162">
        <f t="shared" si="2"/>
        <v>0</v>
      </c>
      <c r="T25" s="163"/>
      <c r="V25" s="30"/>
      <c r="W25" s="30"/>
      <c r="X25" s="30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opLeftCell="A7" zoomScale="85" zoomScaleNormal="85" workbookViewId="0">
      <selection activeCell="L22" sqref="L22"/>
    </sheetView>
  </sheetViews>
  <sheetFormatPr defaultColWidth="9.140625" defaultRowHeight="11.25" x14ac:dyDescent="0.2"/>
  <cols>
    <col min="1" max="1" width="7.140625" style="15" customWidth="1"/>
    <col min="2" max="2" width="30.5703125" style="31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5" width="9.28515625" style="15" customWidth="1"/>
    <col min="16" max="19" width="7.28515625" style="15" customWidth="1"/>
    <col min="20" max="20" width="8.85546875" style="15" bestFit="1" customWidth="1"/>
    <col min="21" max="21" width="8.85546875" style="15" customWidth="1"/>
    <col min="22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2" t="s">
        <v>73</v>
      </c>
    </row>
    <row r="2" spans="1:24" ht="24" customHeight="1" x14ac:dyDescent="0.2">
      <c r="P2" s="71"/>
      <c r="Q2" s="71"/>
      <c r="R2" s="71"/>
      <c r="S2" s="71"/>
      <c r="T2" s="71"/>
      <c r="U2" s="71"/>
      <c r="V2" s="447" t="s">
        <v>11</v>
      </c>
      <c r="W2" s="447"/>
      <c r="X2" s="447"/>
    </row>
    <row r="3" spans="1:24" ht="12" customHeight="1" x14ac:dyDescent="0.2">
      <c r="A3" s="448" t="s">
        <v>74</v>
      </c>
      <c r="B3" s="448"/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48"/>
      <c r="S3" s="448"/>
      <c r="T3" s="448"/>
      <c r="U3" s="448"/>
      <c r="V3" s="448"/>
      <c r="W3" s="448"/>
      <c r="X3" s="448"/>
    </row>
    <row r="4" spans="1:24" x14ac:dyDescent="0.2">
      <c r="H4" s="32" t="s">
        <v>62</v>
      </c>
      <c r="I4" s="439" t="str">
        <f>'10'!G4</f>
        <v>IV</v>
      </c>
      <c r="J4" s="440"/>
      <c r="K4" s="15" t="s">
        <v>63</v>
      </c>
      <c r="L4" s="439" t="str">
        <f>'10'!J4</f>
        <v>2024</v>
      </c>
      <c r="M4" s="440"/>
      <c r="N4" s="15" t="s">
        <v>64</v>
      </c>
      <c r="W4" s="19" t="s">
        <v>162</v>
      </c>
    </row>
    <row r="5" spans="1:24" ht="11.25" customHeight="1" x14ac:dyDescent="0.2">
      <c r="W5" s="19" t="s">
        <v>163</v>
      </c>
    </row>
    <row r="6" spans="1:24" ht="12.75" x14ac:dyDescent="0.2">
      <c r="H6" s="32" t="s">
        <v>12</v>
      </c>
      <c r="I6" s="449" t="s">
        <v>181</v>
      </c>
      <c r="J6" s="449"/>
      <c r="K6" s="449"/>
      <c r="L6" s="449"/>
      <c r="M6" s="449"/>
      <c r="N6" s="449"/>
      <c r="O6" s="449"/>
      <c r="P6" s="449"/>
      <c r="Q6" s="449"/>
      <c r="R6" s="449"/>
      <c r="W6" s="137" t="s">
        <v>168</v>
      </c>
    </row>
    <row r="7" spans="1:24" ht="12.75" customHeight="1" x14ac:dyDescent="0.2">
      <c r="I7" s="438" t="s">
        <v>13</v>
      </c>
      <c r="J7" s="438"/>
      <c r="K7" s="438"/>
      <c r="L7" s="438"/>
      <c r="M7" s="438"/>
      <c r="N7" s="438"/>
      <c r="O7" s="438"/>
      <c r="P7" s="438"/>
      <c r="Q7" s="438"/>
      <c r="R7" s="438"/>
      <c r="W7" s="137" t="s">
        <v>169</v>
      </c>
    </row>
    <row r="8" spans="1:24" ht="11.25" customHeight="1" x14ac:dyDescent="0.2">
      <c r="W8" s="20" t="s">
        <v>164</v>
      </c>
    </row>
    <row r="9" spans="1:24" x14ac:dyDescent="0.2">
      <c r="K9" s="32" t="s">
        <v>14</v>
      </c>
      <c r="L9" s="439" t="s">
        <v>846</v>
      </c>
      <c r="M9" s="440"/>
      <c r="N9" s="15" t="s">
        <v>15</v>
      </c>
      <c r="W9" s="19" t="s">
        <v>165</v>
      </c>
    </row>
    <row r="10" spans="1:24" ht="11.25" customHeight="1" x14ac:dyDescent="0.2">
      <c r="W10" s="21" t="s">
        <v>166</v>
      </c>
    </row>
    <row r="11" spans="1:24" x14ac:dyDescent="0.2">
      <c r="J11" s="32" t="s">
        <v>16</v>
      </c>
      <c r="K11" s="439" t="str">
        <f>'10'!H11</f>
        <v>приказом ДЖККиЭ ХМАО-Югры №42-Пр-6 от 06.10.2022</v>
      </c>
      <c r="L11" s="440"/>
      <c r="M11" s="440"/>
      <c r="N11" s="440"/>
      <c r="O11" s="440"/>
      <c r="P11" s="440"/>
      <c r="Q11" s="440"/>
      <c r="R11" s="440"/>
      <c r="S11" s="440"/>
    </row>
    <row r="12" spans="1:24" ht="12.75" customHeight="1" x14ac:dyDescent="0.2">
      <c r="K12" s="438" t="s">
        <v>17</v>
      </c>
      <c r="L12" s="438"/>
      <c r="M12" s="438"/>
      <c r="N12" s="438"/>
      <c r="O12" s="438"/>
      <c r="P12" s="438"/>
      <c r="Q12" s="438"/>
      <c r="R12" s="438"/>
      <c r="S12" s="438"/>
    </row>
    <row r="13" spans="1:24" ht="11.25" customHeight="1" x14ac:dyDescent="0.2"/>
    <row r="14" spans="1:24" ht="15" customHeight="1" x14ac:dyDescent="0.2">
      <c r="A14" s="431" t="s">
        <v>20</v>
      </c>
      <c r="B14" s="431" t="s">
        <v>21</v>
      </c>
      <c r="C14" s="431" t="s">
        <v>18</v>
      </c>
      <c r="D14" s="435" t="s">
        <v>75</v>
      </c>
      <c r="E14" s="435"/>
      <c r="F14" s="435"/>
      <c r="G14" s="435"/>
      <c r="H14" s="435"/>
      <c r="I14" s="435"/>
      <c r="J14" s="435"/>
      <c r="K14" s="435"/>
      <c r="L14" s="435"/>
      <c r="M14" s="436"/>
      <c r="N14" s="441" t="s">
        <v>67</v>
      </c>
      <c r="O14" s="442"/>
      <c r="P14" s="442"/>
      <c r="Q14" s="442"/>
      <c r="R14" s="442"/>
      <c r="S14" s="442"/>
      <c r="T14" s="442"/>
      <c r="U14" s="442"/>
      <c r="V14" s="442"/>
      <c r="W14" s="443"/>
      <c r="X14" s="431" t="s">
        <v>9</v>
      </c>
    </row>
    <row r="15" spans="1:24" ht="15" customHeight="1" x14ac:dyDescent="0.2">
      <c r="A15" s="432"/>
      <c r="B15" s="432"/>
      <c r="C15" s="432"/>
      <c r="D15" s="434" t="s">
        <v>850</v>
      </c>
      <c r="E15" s="435"/>
      <c r="F15" s="435"/>
      <c r="G15" s="435"/>
      <c r="H15" s="435"/>
      <c r="I15" s="435"/>
      <c r="J15" s="435"/>
      <c r="K15" s="435"/>
      <c r="L15" s="435"/>
      <c r="M15" s="436"/>
      <c r="N15" s="444"/>
      <c r="O15" s="445"/>
      <c r="P15" s="445"/>
      <c r="Q15" s="445"/>
      <c r="R15" s="445"/>
      <c r="S15" s="445"/>
      <c r="T15" s="445"/>
      <c r="U15" s="445"/>
      <c r="V15" s="445"/>
      <c r="W15" s="446"/>
      <c r="X15" s="432"/>
    </row>
    <row r="16" spans="1:24" ht="15" customHeight="1" x14ac:dyDescent="0.2">
      <c r="A16" s="432"/>
      <c r="B16" s="432"/>
      <c r="C16" s="432"/>
      <c r="D16" s="434" t="s">
        <v>0</v>
      </c>
      <c r="E16" s="435"/>
      <c r="F16" s="435"/>
      <c r="G16" s="435"/>
      <c r="H16" s="436"/>
      <c r="I16" s="434" t="s">
        <v>5</v>
      </c>
      <c r="J16" s="435"/>
      <c r="K16" s="435"/>
      <c r="L16" s="435"/>
      <c r="M16" s="436"/>
      <c r="N16" s="437" t="s">
        <v>1</v>
      </c>
      <c r="O16" s="437"/>
      <c r="P16" s="437" t="s">
        <v>2</v>
      </c>
      <c r="Q16" s="437"/>
      <c r="R16" s="437" t="s">
        <v>19</v>
      </c>
      <c r="S16" s="437"/>
      <c r="T16" s="437" t="s">
        <v>3</v>
      </c>
      <c r="U16" s="437"/>
      <c r="V16" s="437" t="s">
        <v>76</v>
      </c>
      <c r="W16" s="437"/>
      <c r="X16" s="432"/>
    </row>
    <row r="17" spans="1:24" ht="111.75" customHeight="1" x14ac:dyDescent="0.2">
      <c r="A17" s="432"/>
      <c r="B17" s="432"/>
      <c r="C17" s="432"/>
      <c r="D17" s="431" t="s">
        <v>1</v>
      </c>
      <c r="E17" s="431" t="s">
        <v>2</v>
      </c>
      <c r="F17" s="431" t="s">
        <v>19</v>
      </c>
      <c r="G17" s="431" t="s">
        <v>3</v>
      </c>
      <c r="H17" s="431" t="s">
        <v>4</v>
      </c>
      <c r="I17" s="431" t="s">
        <v>6</v>
      </c>
      <c r="J17" s="431" t="s">
        <v>2</v>
      </c>
      <c r="K17" s="431" t="s">
        <v>19</v>
      </c>
      <c r="L17" s="431" t="s">
        <v>3</v>
      </c>
      <c r="M17" s="431" t="s">
        <v>4</v>
      </c>
      <c r="N17" s="437"/>
      <c r="O17" s="437"/>
      <c r="P17" s="437"/>
      <c r="Q17" s="437"/>
      <c r="R17" s="437"/>
      <c r="S17" s="437"/>
      <c r="T17" s="437"/>
      <c r="U17" s="437"/>
      <c r="V17" s="437"/>
      <c r="W17" s="437"/>
      <c r="X17" s="432"/>
    </row>
    <row r="18" spans="1:24" ht="40.5" customHeight="1" x14ac:dyDescent="0.2">
      <c r="A18" s="433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3"/>
      <c r="N18" s="68" t="s">
        <v>7</v>
      </c>
      <c r="O18" s="68" t="s">
        <v>8</v>
      </c>
      <c r="P18" s="68" t="s">
        <v>7</v>
      </c>
      <c r="Q18" s="68" t="s">
        <v>8</v>
      </c>
      <c r="R18" s="68" t="s">
        <v>7</v>
      </c>
      <c r="S18" s="68" t="s">
        <v>8</v>
      </c>
      <c r="T18" s="68" t="s">
        <v>7</v>
      </c>
      <c r="U18" s="68" t="s">
        <v>8</v>
      </c>
      <c r="V18" s="68" t="s">
        <v>7</v>
      </c>
      <c r="W18" s="68" t="s">
        <v>8</v>
      </c>
      <c r="X18" s="433"/>
    </row>
    <row r="19" spans="1:24" x14ac:dyDescent="0.2">
      <c r="A19" s="18">
        <v>1</v>
      </c>
      <c r="B19" s="33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38">
        <f>'10'!G21</f>
        <v>5.7750000000000004</v>
      </c>
      <c r="E20" s="39"/>
      <c r="F20" s="39"/>
      <c r="G20" s="38">
        <f>D20</f>
        <v>5.7750000000000004</v>
      </c>
      <c r="H20" s="39"/>
      <c r="I20" s="38">
        <f>'10'!H21</f>
        <v>1.9635</v>
      </c>
      <c r="J20" s="39"/>
      <c r="K20" s="39"/>
      <c r="L20" s="40">
        <f>I20</f>
        <v>1.9635</v>
      </c>
      <c r="M20" s="39"/>
      <c r="N20" s="41">
        <f>I20-D20</f>
        <v>-3.8115000000000006</v>
      </c>
      <c r="O20" s="41">
        <f>IF(D20=0,0,(N20/D20)*100)</f>
        <v>-66</v>
      </c>
      <c r="P20" s="41">
        <f>J20-E20</f>
        <v>0</v>
      </c>
      <c r="Q20" s="41">
        <f>IF(E20=0,0,(P20/E20)*100)</f>
        <v>0</v>
      </c>
      <c r="R20" s="41">
        <f>K20-F20</f>
        <v>0</v>
      </c>
      <c r="S20" s="41">
        <f>IF(F20=0,0,(R20/F20)*100)</f>
        <v>0</v>
      </c>
      <c r="T20" s="41">
        <f>L20-G20</f>
        <v>-3.8115000000000006</v>
      </c>
      <c r="U20" s="41">
        <f>IF(G20=0,0,(T20/G20)*100)</f>
        <v>-66</v>
      </c>
      <c r="V20" s="41">
        <f>M20-H20</f>
        <v>0</v>
      </c>
      <c r="W20" s="41">
        <f>IF(H20=0,0,(V20/H20)*100)</f>
        <v>0</v>
      </c>
      <c r="X20" s="42"/>
    </row>
    <row r="21" spans="1:24" ht="101.25" x14ac:dyDescent="0.2">
      <c r="A21" s="2" t="s">
        <v>170</v>
      </c>
      <c r="B21" s="3" t="s">
        <v>171</v>
      </c>
      <c r="C21" s="2" t="s">
        <v>172</v>
      </c>
      <c r="D21" s="34">
        <f>'10'!G22</f>
        <v>0</v>
      </c>
      <c r="E21" s="18"/>
      <c r="F21" s="18"/>
      <c r="G21" s="34">
        <f t="shared" ref="G21:G24" si="0">D21</f>
        <v>0</v>
      </c>
      <c r="H21" s="18"/>
      <c r="I21" s="34">
        <f>'10'!H22</f>
        <v>0</v>
      </c>
      <c r="J21" s="18"/>
      <c r="K21" s="18"/>
      <c r="L21" s="37">
        <f t="shared" ref="L21:L24" si="1">I21</f>
        <v>0</v>
      </c>
      <c r="M21" s="18"/>
      <c r="N21" s="35">
        <f t="shared" ref="N21:N24" si="2">I21-D21</f>
        <v>0</v>
      </c>
      <c r="O21" s="35">
        <f t="shared" ref="O21:O24" si="3">IF(D21=0,0,(N21/D21)*100)</f>
        <v>0</v>
      </c>
      <c r="P21" s="35">
        <f t="shared" ref="P21:P24" si="4">J21-E21</f>
        <v>0</v>
      </c>
      <c r="Q21" s="35">
        <f t="shared" ref="Q21:Q24" si="5">IF(E21=0,0,(P21/E21)*100)</f>
        <v>0</v>
      </c>
      <c r="R21" s="35">
        <f t="shared" ref="R21:R24" si="6">K21-F21</f>
        <v>0</v>
      </c>
      <c r="S21" s="35">
        <f t="shared" ref="S21:S24" si="7">IF(F21=0,0,(R21/F21)*100)</f>
        <v>0</v>
      </c>
      <c r="T21" s="35">
        <f t="shared" ref="T21:T24" si="8">L21-G21</f>
        <v>0</v>
      </c>
      <c r="U21" s="35">
        <f t="shared" ref="U21:U24" si="9">IF(G21=0,0,(T21/G21)*100)</f>
        <v>0</v>
      </c>
      <c r="V21" s="35">
        <f t="shared" ref="V21:V24" si="10">M21-H21</f>
        <v>0</v>
      </c>
      <c r="W21" s="35">
        <f t="shared" ref="W21:W24" si="11">IF(H21=0,0,(V21/H21)*100)</f>
        <v>0</v>
      </c>
      <c r="X21" s="36"/>
    </row>
    <row r="22" spans="1:24" ht="168.75" x14ac:dyDescent="0.2">
      <c r="A22" s="2" t="s">
        <v>173</v>
      </c>
      <c r="B22" s="3" t="s">
        <v>844</v>
      </c>
      <c r="C22" s="2" t="s">
        <v>174</v>
      </c>
      <c r="D22" s="34">
        <f>'10'!G23</f>
        <v>5.7750000000000004</v>
      </c>
      <c r="E22" s="18"/>
      <c r="F22" s="18"/>
      <c r="G22" s="34">
        <f t="shared" si="0"/>
        <v>5.7750000000000004</v>
      </c>
      <c r="H22" s="18"/>
      <c r="I22" s="34">
        <f>'10'!H23</f>
        <v>1.9635</v>
      </c>
      <c r="J22" s="18"/>
      <c r="K22" s="18"/>
      <c r="L22" s="37">
        <f t="shared" si="1"/>
        <v>1.9635</v>
      </c>
      <c r="M22" s="18"/>
      <c r="N22" s="35">
        <f t="shared" si="2"/>
        <v>-3.8115000000000006</v>
      </c>
      <c r="O22" s="35">
        <f t="shared" si="3"/>
        <v>-66</v>
      </c>
      <c r="P22" s="35">
        <f t="shared" si="4"/>
        <v>0</v>
      </c>
      <c r="Q22" s="35">
        <f t="shared" si="5"/>
        <v>0</v>
      </c>
      <c r="R22" s="35">
        <f t="shared" si="6"/>
        <v>0</v>
      </c>
      <c r="S22" s="35">
        <f t="shared" si="7"/>
        <v>0</v>
      </c>
      <c r="T22" s="35">
        <f t="shared" si="8"/>
        <v>-3.8115000000000006</v>
      </c>
      <c r="U22" s="35">
        <f t="shared" si="9"/>
        <v>-66</v>
      </c>
      <c r="V22" s="35">
        <f t="shared" si="10"/>
        <v>0</v>
      </c>
      <c r="W22" s="35">
        <f t="shared" si="11"/>
        <v>0</v>
      </c>
      <c r="X22" s="36"/>
    </row>
    <row r="23" spans="1:24" ht="78.75" x14ac:dyDescent="0.2">
      <c r="A23" s="2" t="s">
        <v>175</v>
      </c>
      <c r="B23" s="3" t="s">
        <v>176</v>
      </c>
      <c r="C23" s="2" t="s">
        <v>177</v>
      </c>
      <c r="D23" s="34">
        <f>'10'!G24</f>
        <v>0</v>
      </c>
      <c r="E23" s="18"/>
      <c r="F23" s="18"/>
      <c r="G23" s="34">
        <f t="shared" si="0"/>
        <v>0</v>
      </c>
      <c r="H23" s="18"/>
      <c r="I23" s="34">
        <f>'10'!H24</f>
        <v>0</v>
      </c>
      <c r="J23" s="18"/>
      <c r="K23" s="18"/>
      <c r="L23" s="37">
        <f t="shared" si="1"/>
        <v>0</v>
      </c>
      <c r="M23" s="18"/>
      <c r="N23" s="35">
        <f t="shared" si="2"/>
        <v>0</v>
      </c>
      <c r="O23" s="35">
        <f t="shared" si="3"/>
        <v>0</v>
      </c>
      <c r="P23" s="35">
        <f t="shared" si="4"/>
        <v>0</v>
      </c>
      <c r="Q23" s="35">
        <f t="shared" si="5"/>
        <v>0</v>
      </c>
      <c r="R23" s="35">
        <f t="shared" si="6"/>
        <v>0</v>
      </c>
      <c r="S23" s="35">
        <f t="shared" si="7"/>
        <v>0</v>
      </c>
      <c r="T23" s="35">
        <f t="shared" si="8"/>
        <v>0</v>
      </c>
      <c r="U23" s="35">
        <f t="shared" si="9"/>
        <v>0</v>
      </c>
      <c r="V23" s="35">
        <f t="shared" si="10"/>
        <v>0</v>
      </c>
      <c r="W23" s="35">
        <f t="shared" si="11"/>
        <v>0</v>
      </c>
      <c r="X23" s="36"/>
    </row>
    <row r="24" spans="1:24" ht="90" x14ac:dyDescent="0.2">
      <c r="A24" s="2" t="s">
        <v>178</v>
      </c>
      <c r="B24" s="3" t="s">
        <v>179</v>
      </c>
      <c r="C24" s="2" t="s">
        <v>180</v>
      </c>
      <c r="D24" s="34">
        <f>'10'!G25</f>
        <v>0</v>
      </c>
      <c r="E24" s="18"/>
      <c r="F24" s="18"/>
      <c r="G24" s="34">
        <f t="shared" si="0"/>
        <v>0</v>
      </c>
      <c r="H24" s="18"/>
      <c r="I24" s="34">
        <f>'10'!H25</f>
        <v>0</v>
      </c>
      <c r="J24" s="18"/>
      <c r="K24" s="18"/>
      <c r="L24" s="37">
        <f t="shared" si="1"/>
        <v>0</v>
      </c>
      <c r="M24" s="18"/>
      <c r="N24" s="35">
        <f t="shared" si="2"/>
        <v>0</v>
      </c>
      <c r="O24" s="35">
        <f t="shared" si="3"/>
        <v>0</v>
      </c>
      <c r="P24" s="35">
        <f t="shared" si="4"/>
        <v>0</v>
      </c>
      <c r="Q24" s="35">
        <f t="shared" si="5"/>
        <v>0</v>
      </c>
      <c r="R24" s="35">
        <f t="shared" si="6"/>
        <v>0</v>
      </c>
      <c r="S24" s="35">
        <f t="shared" si="7"/>
        <v>0</v>
      </c>
      <c r="T24" s="35">
        <f t="shared" si="8"/>
        <v>0</v>
      </c>
      <c r="U24" s="35">
        <f t="shared" si="9"/>
        <v>0</v>
      </c>
      <c r="V24" s="35">
        <f t="shared" si="10"/>
        <v>0</v>
      </c>
      <c r="W24" s="35">
        <f t="shared" si="11"/>
        <v>0</v>
      </c>
      <c r="X24" s="36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G20" sqref="G20"/>
    </sheetView>
  </sheetViews>
  <sheetFormatPr defaultColWidth="9.140625" defaultRowHeight="11.25" x14ac:dyDescent="0.2"/>
  <cols>
    <col min="1" max="1" width="9" style="15" customWidth="1"/>
    <col min="2" max="2" width="54.7109375" style="31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1" customWidth="1"/>
    <col min="10" max="10" width="11.5703125" style="15" customWidth="1"/>
    <col min="11" max="11" width="12.140625" style="51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24" width="16.28515625" style="15" customWidth="1"/>
    <col min="25" max="25" width="14.85546875" style="15" bestFit="1" customWidth="1"/>
    <col min="26" max="16384" width="9.140625" style="15"/>
  </cols>
  <sheetData>
    <row r="1" spans="1:22" x14ac:dyDescent="0.2">
      <c r="V1" s="32" t="s">
        <v>77</v>
      </c>
    </row>
    <row r="2" spans="1:22" ht="25.5" customHeight="1" x14ac:dyDescent="0.2">
      <c r="H2" s="60"/>
      <c r="I2" s="60"/>
      <c r="J2" s="60"/>
      <c r="K2" s="60"/>
      <c r="L2" s="60"/>
      <c r="M2" s="60"/>
      <c r="N2" s="60"/>
      <c r="O2" s="60"/>
      <c r="P2" s="60"/>
      <c r="Q2" s="60"/>
      <c r="R2" s="50"/>
      <c r="T2" s="447" t="s">
        <v>11</v>
      </c>
      <c r="U2" s="447"/>
      <c r="V2" s="447"/>
    </row>
    <row r="3" spans="1:22" x14ac:dyDescent="0.2">
      <c r="A3" s="448" t="s">
        <v>78</v>
      </c>
      <c r="B3" s="465"/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48"/>
      <c r="S3" s="448"/>
      <c r="T3" s="448"/>
      <c r="U3" s="448"/>
      <c r="V3" s="448"/>
    </row>
    <row r="4" spans="1:22" x14ac:dyDescent="0.2">
      <c r="G4" s="32" t="s">
        <v>62</v>
      </c>
      <c r="H4" s="69" t="str">
        <f>'10'!G4</f>
        <v>IV</v>
      </c>
      <c r="I4" s="52" t="s">
        <v>79</v>
      </c>
      <c r="J4" s="69" t="str">
        <f>'10'!J4</f>
        <v>2024</v>
      </c>
      <c r="K4" s="51" t="s">
        <v>64</v>
      </c>
      <c r="R4" s="49"/>
      <c r="U4" s="19" t="s">
        <v>162</v>
      </c>
    </row>
    <row r="5" spans="1:22" x14ac:dyDescent="0.2">
      <c r="R5" s="48"/>
      <c r="U5" s="19" t="s">
        <v>163</v>
      </c>
    </row>
    <row r="6" spans="1:22" ht="12.75" x14ac:dyDescent="0.2">
      <c r="F6" s="32" t="s">
        <v>12</v>
      </c>
      <c r="G6" s="449" t="s">
        <v>181</v>
      </c>
      <c r="H6" s="449"/>
      <c r="I6" s="449"/>
      <c r="J6" s="449"/>
      <c r="K6" s="449"/>
      <c r="L6" s="449"/>
      <c r="M6" s="449"/>
      <c r="N6" s="449"/>
      <c r="O6" s="449"/>
      <c r="P6" s="449"/>
      <c r="Q6" s="43"/>
      <c r="R6" s="48"/>
      <c r="U6" s="137" t="s">
        <v>168</v>
      </c>
    </row>
    <row r="7" spans="1:22" ht="12.75" x14ac:dyDescent="0.2">
      <c r="G7" s="438" t="s">
        <v>13</v>
      </c>
      <c r="H7" s="438"/>
      <c r="I7" s="438"/>
      <c r="J7" s="438"/>
      <c r="K7" s="438"/>
      <c r="L7" s="438"/>
      <c r="M7" s="438"/>
      <c r="N7" s="438"/>
      <c r="O7" s="438"/>
      <c r="P7" s="438"/>
      <c r="Q7" s="70"/>
      <c r="R7" s="48"/>
      <c r="U7" s="137" t="s">
        <v>169</v>
      </c>
    </row>
    <row r="8" spans="1:22" x14ac:dyDescent="0.2">
      <c r="R8" s="48"/>
      <c r="U8" s="20" t="s">
        <v>164</v>
      </c>
    </row>
    <row r="9" spans="1:22" x14ac:dyDescent="0.2">
      <c r="I9" s="53" t="s">
        <v>14</v>
      </c>
      <c r="J9" s="69" t="s">
        <v>846</v>
      </c>
      <c r="K9" s="51" t="s">
        <v>15</v>
      </c>
      <c r="R9" s="48"/>
      <c r="U9" s="19" t="s">
        <v>165</v>
      </c>
    </row>
    <row r="10" spans="1:22" x14ac:dyDescent="0.2">
      <c r="G10" s="97"/>
      <c r="H10" s="105"/>
      <c r="I10" s="98"/>
      <c r="J10" s="100"/>
      <c r="K10" s="99"/>
      <c r="M10" s="96"/>
      <c r="O10" s="96"/>
      <c r="U10" s="21" t="s">
        <v>166</v>
      </c>
    </row>
    <row r="11" spans="1:22" x14ac:dyDescent="0.2">
      <c r="G11" s="32" t="s">
        <v>16</v>
      </c>
      <c r="H11" s="439" t="str">
        <f>'10'!H11</f>
        <v>приказом ДЖККиЭ ХМАО-Югры №42-Пр-6 от 06.10.2022</v>
      </c>
      <c r="I11" s="440"/>
      <c r="J11" s="440"/>
      <c r="K11" s="466"/>
      <c r="L11" s="440"/>
      <c r="M11" s="440"/>
      <c r="N11" s="440"/>
      <c r="O11" s="440"/>
      <c r="P11" s="440"/>
      <c r="Q11" s="440"/>
    </row>
    <row r="12" spans="1:22" x14ac:dyDescent="0.2">
      <c r="H12" s="438" t="s">
        <v>17</v>
      </c>
      <c r="I12" s="438"/>
      <c r="J12" s="438"/>
      <c r="K12" s="467"/>
      <c r="L12" s="438"/>
      <c r="M12" s="438"/>
      <c r="N12" s="438"/>
      <c r="O12" s="438"/>
      <c r="P12" s="438"/>
      <c r="Q12" s="438"/>
    </row>
    <row r="13" spans="1:22" ht="21.75" customHeight="1" x14ac:dyDescent="0.2"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93"/>
    </row>
    <row r="14" spans="1:22" ht="60" customHeight="1" x14ac:dyDescent="0.2">
      <c r="A14" s="431" t="s">
        <v>20</v>
      </c>
      <c r="B14" s="456" t="s">
        <v>21</v>
      </c>
      <c r="C14" s="431" t="s">
        <v>18</v>
      </c>
      <c r="D14" s="459" t="s">
        <v>80</v>
      </c>
      <c r="E14" s="459" t="s">
        <v>851</v>
      </c>
      <c r="F14" s="469" t="s">
        <v>852</v>
      </c>
      <c r="G14" s="470"/>
      <c r="H14" s="452" t="s">
        <v>853</v>
      </c>
      <c r="I14" s="453"/>
      <c r="J14" s="453"/>
      <c r="K14" s="454"/>
      <c r="L14" s="453"/>
      <c r="M14" s="453"/>
      <c r="N14" s="453"/>
      <c r="O14" s="453"/>
      <c r="P14" s="453"/>
      <c r="Q14" s="455"/>
      <c r="R14" s="452" t="s">
        <v>81</v>
      </c>
      <c r="S14" s="455"/>
      <c r="T14" s="441" t="s">
        <v>82</v>
      </c>
      <c r="U14" s="443"/>
      <c r="V14" s="431" t="s">
        <v>9</v>
      </c>
    </row>
    <row r="15" spans="1:22" ht="22.5" customHeight="1" x14ac:dyDescent="0.2">
      <c r="A15" s="432"/>
      <c r="B15" s="457"/>
      <c r="C15" s="432"/>
      <c r="D15" s="460"/>
      <c r="E15" s="460"/>
      <c r="F15" s="462" t="s">
        <v>22</v>
      </c>
      <c r="G15" s="462" t="s">
        <v>23</v>
      </c>
      <c r="H15" s="452" t="s">
        <v>68</v>
      </c>
      <c r="I15" s="455"/>
      <c r="J15" s="452" t="s">
        <v>69</v>
      </c>
      <c r="K15" s="464"/>
      <c r="L15" s="452" t="s">
        <v>70</v>
      </c>
      <c r="M15" s="455"/>
      <c r="N15" s="452" t="s">
        <v>71</v>
      </c>
      <c r="O15" s="455"/>
      <c r="P15" s="452" t="s">
        <v>72</v>
      </c>
      <c r="Q15" s="455"/>
      <c r="R15" s="450" t="s">
        <v>22</v>
      </c>
      <c r="S15" s="450" t="s">
        <v>23</v>
      </c>
      <c r="T15" s="444"/>
      <c r="U15" s="446"/>
      <c r="V15" s="432"/>
    </row>
    <row r="16" spans="1:22" ht="57" customHeight="1" x14ac:dyDescent="0.2">
      <c r="A16" s="433"/>
      <c r="B16" s="458"/>
      <c r="C16" s="433"/>
      <c r="D16" s="461"/>
      <c r="E16" s="468"/>
      <c r="F16" s="463"/>
      <c r="G16" s="463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451"/>
      <c r="S16" s="451"/>
      <c r="T16" s="4" t="s">
        <v>26</v>
      </c>
      <c r="U16" s="4" t="s">
        <v>8</v>
      </c>
      <c r="V16" s="433"/>
    </row>
    <row r="17" spans="1:25" x14ac:dyDescent="0.2">
      <c r="A17" s="18">
        <v>1</v>
      </c>
      <c r="B17" s="76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59">
        <v>9</v>
      </c>
      <c r="J17" s="18">
        <v>10</v>
      </c>
      <c r="K17" s="59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5" ht="12.75" x14ac:dyDescent="0.2">
      <c r="A18" s="58">
        <v>0</v>
      </c>
      <c r="B18" s="58" t="s">
        <v>10</v>
      </c>
      <c r="C18" s="58"/>
      <c r="D18" s="78" t="s">
        <v>161</v>
      </c>
      <c r="E18" s="114">
        <f>SUBTOTAL(9,E19:E22)</f>
        <v>27.278482459499994</v>
      </c>
      <c r="F18" s="78" t="s">
        <v>161</v>
      </c>
      <c r="G18" s="79">
        <f t="shared" ref="G18:T18" si="0">SUBTOTAL(9,G19:G22)</f>
        <v>15.4517590715</v>
      </c>
      <c r="H18" s="79">
        <f>SUBTOTAL(9,H19:H22)</f>
        <v>4.8509999999999991</v>
      </c>
      <c r="I18" s="106">
        <f t="shared" si="0"/>
        <v>1.64934</v>
      </c>
      <c r="J18" s="79">
        <f t="shared" si="0"/>
        <v>0.48510000000000003</v>
      </c>
      <c r="K18" s="79">
        <f t="shared" si="0"/>
        <v>0.48510000000000003</v>
      </c>
      <c r="L18" s="79">
        <f t="shared" si="0"/>
        <v>0.33956999999999998</v>
      </c>
      <c r="M18" s="79">
        <f t="shared" si="0"/>
        <v>0.54169500000000004</v>
      </c>
      <c r="N18" s="79">
        <f t="shared" si="0"/>
        <v>1.8191250000000001</v>
      </c>
      <c r="O18" s="79">
        <f t="shared" si="0"/>
        <v>0.28297500000000003</v>
      </c>
      <c r="P18" s="79">
        <f t="shared" si="0"/>
        <v>2.2072049999999996</v>
      </c>
      <c r="Q18" s="79">
        <f t="shared" si="0"/>
        <v>0.33956999999999998</v>
      </c>
      <c r="R18" s="77">
        <f t="shared" si="0"/>
        <v>0</v>
      </c>
      <c r="S18" s="80">
        <f t="shared" si="0"/>
        <v>13.802419071499999</v>
      </c>
      <c r="T18" s="80">
        <f t="shared" si="0"/>
        <v>-3.2016599999999991</v>
      </c>
      <c r="U18" s="80">
        <f>IF(H18=0,0,(T18/H18)*100)</f>
        <v>-65.999999999999986</v>
      </c>
      <c r="V18" s="81"/>
      <c r="W18" s="60"/>
      <c r="X18" s="60"/>
    </row>
    <row r="19" spans="1:25" ht="124.5" customHeight="1" x14ac:dyDescent="0.2">
      <c r="A19" s="56" t="s">
        <v>170</v>
      </c>
      <c r="B19" s="57" t="s">
        <v>171</v>
      </c>
      <c r="C19" s="56" t="s">
        <v>172</v>
      </c>
      <c r="D19" s="16" t="s">
        <v>161</v>
      </c>
      <c r="E19" s="22">
        <v>19.117854439999995</v>
      </c>
      <c r="F19" s="16" t="s">
        <v>161</v>
      </c>
      <c r="G19" s="22"/>
      <c r="H19" s="22">
        <f>J19+L19+N19+P19</f>
        <v>0</v>
      </c>
      <c r="I19" s="22">
        <f>K19+M19+O19+Q19</f>
        <v>0</v>
      </c>
      <c r="J19" s="22"/>
      <c r="K19" s="22"/>
      <c r="L19" s="22"/>
      <c r="M19" s="22"/>
      <c r="N19" s="22"/>
      <c r="O19" s="22"/>
      <c r="P19" s="22"/>
      <c r="Q19" s="22"/>
      <c r="R19" s="24" t="s">
        <v>161</v>
      </c>
      <c r="S19" s="44">
        <f>G19-I19</f>
        <v>0</v>
      </c>
      <c r="T19" s="44">
        <f>I19-H19</f>
        <v>0</v>
      </c>
      <c r="U19" s="44">
        <f>IF(H19=0,0,(T19/H19)*100)</f>
        <v>0</v>
      </c>
      <c r="V19" s="45"/>
      <c r="W19" s="60"/>
      <c r="X19" s="139"/>
      <c r="Y19" s="164"/>
    </row>
    <row r="20" spans="1:25" ht="139.5" customHeight="1" x14ac:dyDescent="0.2">
      <c r="A20" s="56" t="s">
        <v>173</v>
      </c>
      <c r="B20" s="57" t="s">
        <v>844</v>
      </c>
      <c r="C20" s="56" t="s">
        <v>174</v>
      </c>
      <c r="D20" s="16" t="s">
        <v>161</v>
      </c>
      <c r="E20" s="22">
        <f>3.8424440395+4.19691427</f>
        <v>8.039358309499999</v>
      </c>
      <c r="F20" s="16" t="s">
        <v>161</v>
      </c>
      <c r="G20" s="22">
        <v>15.4517590715</v>
      </c>
      <c r="H20" s="370">
        <f t="shared" ref="H20:H22" si="1">J20+L20+N20+P20</f>
        <v>4.8509999999999991</v>
      </c>
      <c r="I20" s="370">
        <f t="shared" ref="I20:I22" si="2">K20+M20+O20+Q20</f>
        <v>1.64934</v>
      </c>
      <c r="J20" s="22">
        <f>K20</f>
        <v>0.48510000000000003</v>
      </c>
      <c r="K20" s="370">
        <v>0.48510000000000003</v>
      </c>
      <c r="L20" s="22">
        <v>0.33956999999999998</v>
      </c>
      <c r="M20" s="22">
        <v>0.54169500000000004</v>
      </c>
      <c r="N20" s="22">
        <f>1.819125</f>
        <v>1.8191250000000001</v>
      </c>
      <c r="O20" s="22">
        <v>0.28297500000000003</v>
      </c>
      <c r="P20" s="22">
        <v>2.2072049999999996</v>
      </c>
      <c r="Q20" s="22">
        <v>0.33956999999999998</v>
      </c>
      <c r="R20" s="24" t="s">
        <v>161</v>
      </c>
      <c r="S20" s="44">
        <f>G20-I20</f>
        <v>13.802419071499999</v>
      </c>
      <c r="T20" s="44">
        <f>I20-H20</f>
        <v>-3.2016599999999991</v>
      </c>
      <c r="U20" s="44">
        <f>IF(H20=0,0,(T20/H20)*100)</f>
        <v>-65.999999999999986</v>
      </c>
      <c r="V20" s="45"/>
      <c r="W20" s="60"/>
      <c r="X20" s="139"/>
      <c r="Y20" s="164"/>
    </row>
    <row r="21" spans="1:25" ht="97.5" customHeight="1" x14ac:dyDescent="0.2">
      <c r="A21" s="56" t="s">
        <v>175</v>
      </c>
      <c r="B21" s="57" t="s">
        <v>176</v>
      </c>
      <c r="C21" s="56" t="s">
        <v>177</v>
      </c>
      <c r="D21" s="16" t="s">
        <v>161</v>
      </c>
      <c r="E21" s="22">
        <v>3.8449910000000004E-2</v>
      </c>
      <c r="F21" s="16" t="s">
        <v>161</v>
      </c>
      <c r="G21" s="22"/>
      <c r="H21" s="22">
        <f t="shared" si="1"/>
        <v>0</v>
      </c>
      <c r="I21" s="22">
        <f t="shared" si="2"/>
        <v>0</v>
      </c>
      <c r="J21" s="22"/>
      <c r="K21" s="22"/>
      <c r="L21" s="22"/>
      <c r="M21" s="22"/>
      <c r="N21" s="22"/>
      <c r="O21" s="22"/>
      <c r="P21" s="22"/>
      <c r="Q21" s="22"/>
      <c r="R21" s="24" t="s">
        <v>161</v>
      </c>
      <c r="S21" s="44">
        <f t="shared" ref="S21:S22" si="3">G21-I21</f>
        <v>0</v>
      </c>
      <c r="T21" s="44">
        <f t="shared" ref="T21" si="4">I21-H21</f>
        <v>0</v>
      </c>
      <c r="U21" s="44">
        <f t="shared" ref="U21" si="5">IF(H21=0,0,(T21/H21)*100)</f>
        <v>0</v>
      </c>
      <c r="V21" s="45"/>
      <c r="W21" s="60"/>
      <c r="X21" s="139"/>
      <c r="Y21" s="164"/>
    </row>
    <row r="22" spans="1:25" ht="110.25" customHeight="1" x14ac:dyDescent="0.2">
      <c r="A22" s="56" t="s">
        <v>178</v>
      </c>
      <c r="B22" s="57" t="s">
        <v>179</v>
      </c>
      <c r="C22" s="56" t="s">
        <v>180</v>
      </c>
      <c r="D22" s="16" t="s">
        <v>161</v>
      </c>
      <c r="E22" s="22">
        <v>8.2819799999999999E-2</v>
      </c>
      <c r="F22" s="16" t="s">
        <v>161</v>
      </c>
      <c r="G22" s="22"/>
      <c r="H22" s="22">
        <f t="shared" si="1"/>
        <v>0</v>
      </c>
      <c r="I22" s="22">
        <f t="shared" si="2"/>
        <v>0</v>
      </c>
      <c r="J22" s="22"/>
      <c r="K22" s="22"/>
      <c r="L22" s="22"/>
      <c r="M22" s="22"/>
      <c r="N22" s="22"/>
      <c r="O22" s="22"/>
      <c r="P22" s="22"/>
      <c r="Q22" s="22"/>
      <c r="R22" s="24" t="s">
        <v>161</v>
      </c>
      <c r="S22" s="44">
        <f t="shared" si="3"/>
        <v>0</v>
      </c>
      <c r="T22" s="44">
        <f>I22-H22</f>
        <v>0</v>
      </c>
      <c r="U22" s="44">
        <f>IF(H22=0,0,(T22/H22)*100)</f>
        <v>0</v>
      </c>
      <c r="V22" s="45"/>
      <c r="W22" s="60"/>
      <c r="X22" s="139"/>
      <c r="Y22" s="164"/>
    </row>
    <row r="26" spans="1:25" x14ac:dyDescent="0.2">
      <c r="H26" s="60"/>
    </row>
    <row r="35" spans="12:12" x14ac:dyDescent="0.2">
      <c r="L35" s="60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70" zoomScaleNormal="70" workbookViewId="0">
      <pane xSplit="3" ySplit="20" topLeftCell="AP21" activePane="bottomRight" state="frozen"/>
      <selection activeCell="B21" sqref="B21"/>
      <selection pane="topRight" activeCell="B21" sqref="B21"/>
      <selection pane="bottomLeft" activeCell="B21" sqref="B21"/>
      <selection pane="bottomRight" activeCell="BZ22" sqref="BZ22"/>
    </sheetView>
  </sheetViews>
  <sheetFormatPr defaultColWidth="9.140625" defaultRowHeight="12" x14ac:dyDescent="0.2"/>
  <cols>
    <col min="1" max="1" width="9.140625" style="107" customWidth="1"/>
    <col min="2" max="2" width="31.7109375" style="27" customWidth="1"/>
    <col min="3" max="3" width="9.7109375" style="107" customWidth="1"/>
    <col min="4" max="4" width="14" style="107" customWidth="1"/>
    <col min="5" max="5" width="7.28515625" style="107" customWidth="1"/>
    <col min="6" max="6" width="9" style="107" customWidth="1"/>
    <col min="7" max="11" width="7.28515625" style="107" customWidth="1"/>
    <col min="12" max="12" width="8.28515625" style="107" customWidth="1"/>
    <col min="13" max="13" width="8.5703125" style="107" customWidth="1"/>
    <col min="14" max="15" width="8.28515625" style="107" customWidth="1"/>
    <col min="16" max="16" width="7" style="107" customWidth="1"/>
    <col min="17" max="17" width="8.28515625" style="107" customWidth="1"/>
    <col min="18" max="18" width="8" style="107" customWidth="1"/>
    <col min="19" max="39" width="8.28515625" style="107" customWidth="1"/>
    <col min="40" max="40" width="7.85546875" style="107" customWidth="1"/>
    <col min="41" max="41" width="12" style="107" customWidth="1"/>
    <col min="42" max="42" width="11.28515625" style="107" customWidth="1"/>
    <col min="43" max="43" width="7.28515625" style="107" customWidth="1"/>
    <col min="44" max="44" width="10.140625" style="107" customWidth="1"/>
    <col min="45" max="46" width="7.28515625" style="107" customWidth="1"/>
    <col min="47" max="54" width="8.28515625" style="107" customWidth="1"/>
    <col min="55" max="55" width="9" style="107" customWidth="1"/>
    <col min="56" max="60" width="8.28515625" style="107" customWidth="1"/>
    <col min="61" max="61" width="9.7109375" style="107" customWidth="1"/>
    <col min="62" max="67" width="10" style="107" customWidth="1"/>
    <col min="68" max="68" width="9.7109375" style="107" customWidth="1"/>
    <col min="69" max="69" width="11.5703125" style="107" customWidth="1"/>
    <col min="70" max="74" width="7" style="107" customWidth="1"/>
    <col min="75" max="75" width="8.7109375" style="107" customWidth="1"/>
    <col min="76" max="76" width="6.5703125" style="107" customWidth="1"/>
    <col min="77" max="77" width="10.28515625" style="107" customWidth="1"/>
    <col min="78" max="78" width="10.140625" style="107" customWidth="1"/>
    <col min="79" max="79" width="10.42578125" style="107" customWidth="1"/>
    <col min="80" max="80" width="9.5703125" style="107" bestFit="1" customWidth="1"/>
    <col min="81" max="16384" width="9.140625" style="107"/>
  </cols>
  <sheetData>
    <row r="1" spans="1:80" x14ac:dyDescent="0.2">
      <c r="CA1" s="14" t="s">
        <v>167</v>
      </c>
    </row>
    <row r="2" spans="1:80" ht="24" customHeight="1" x14ac:dyDescent="0.2">
      <c r="B2" s="133"/>
      <c r="BX2" s="108"/>
      <c r="BY2" s="428" t="s">
        <v>11</v>
      </c>
      <c r="BZ2" s="428"/>
      <c r="CA2" s="428"/>
    </row>
    <row r="3" spans="1:80" x14ac:dyDescent="0.2">
      <c r="B3" s="135"/>
      <c r="C3" s="135"/>
      <c r="D3" s="135"/>
      <c r="E3" s="135"/>
      <c r="F3" s="135"/>
      <c r="G3" s="135"/>
      <c r="H3" s="135"/>
      <c r="I3" s="135"/>
      <c r="J3" s="135" t="s">
        <v>83</v>
      </c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</row>
    <row r="4" spans="1:80" x14ac:dyDescent="0.2">
      <c r="N4" s="14" t="s">
        <v>62</v>
      </c>
      <c r="O4" s="121" t="str">
        <f>'10'!G4</f>
        <v>IV</v>
      </c>
      <c r="P4" s="121"/>
      <c r="Q4" s="120" t="s">
        <v>79</v>
      </c>
      <c r="R4" s="120"/>
      <c r="S4" s="121" t="str">
        <f>'10'!J4</f>
        <v>2024</v>
      </c>
      <c r="T4" s="107" t="s">
        <v>64</v>
      </c>
    </row>
    <row r="5" spans="1:80" x14ac:dyDescent="0.2">
      <c r="AO5" s="30"/>
      <c r="AP5" s="30"/>
      <c r="AQ5" s="30"/>
      <c r="AR5" s="30"/>
      <c r="AS5" s="30"/>
      <c r="AT5" s="30"/>
      <c r="BY5" s="83"/>
      <c r="BZ5" s="83" t="s">
        <v>162</v>
      </c>
    </row>
    <row r="6" spans="1:80" x14ac:dyDescent="0.2">
      <c r="M6" s="14" t="s">
        <v>12</v>
      </c>
      <c r="N6" s="138" t="s">
        <v>181</v>
      </c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BY6" s="83"/>
      <c r="BZ6" s="83" t="s">
        <v>163</v>
      </c>
    </row>
    <row r="7" spans="1:80" ht="12.75" x14ac:dyDescent="0.2">
      <c r="N7" s="122" t="s">
        <v>13</v>
      </c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19"/>
      <c r="AJ7" s="119"/>
      <c r="AK7" s="119"/>
      <c r="BY7" s="83"/>
      <c r="BZ7" s="137" t="s">
        <v>168</v>
      </c>
    </row>
    <row r="8" spans="1:80" ht="12.75" x14ac:dyDescent="0.2">
      <c r="BY8" s="83"/>
      <c r="BZ8" s="137" t="s">
        <v>169</v>
      </c>
    </row>
    <row r="9" spans="1:80" s="30" customFormat="1" ht="15.75" customHeight="1" x14ac:dyDescent="0.2">
      <c r="A9" s="107"/>
      <c r="B9" s="2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4" t="s">
        <v>14</v>
      </c>
      <c r="S9" s="121" t="s">
        <v>846</v>
      </c>
      <c r="T9" s="107" t="s">
        <v>15</v>
      </c>
      <c r="U9" s="107"/>
      <c r="V9" s="107"/>
      <c r="W9" s="107"/>
      <c r="X9" s="107"/>
      <c r="Y9" s="107"/>
      <c r="Z9" s="14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BY9" s="104"/>
      <c r="BZ9" s="104" t="s">
        <v>164</v>
      </c>
    </row>
    <row r="10" spans="1:80" ht="15" customHeight="1" x14ac:dyDescent="0.2">
      <c r="AO10" s="95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Y10" s="83"/>
      <c r="BZ10" s="83" t="s">
        <v>165</v>
      </c>
    </row>
    <row r="11" spans="1:80" ht="15" customHeight="1" x14ac:dyDescent="0.2">
      <c r="P11" s="14" t="s">
        <v>16</v>
      </c>
      <c r="Q11" s="479" t="str">
        <f>'10'!H11</f>
        <v>приказом ДЖККиЭ ХМАО-Югры №42-Пр-6 от 06.10.2022</v>
      </c>
      <c r="R11" s="479"/>
      <c r="S11" s="479"/>
      <c r="T11" s="479"/>
      <c r="U11" s="479"/>
      <c r="V11" s="479"/>
      <c r="W11" s="479"/>
      <c r="X11" s="479"/>
      <c r="Y11" s="479"/>
      <c r="Z11" s="479"/>
      <c r="AA11" s="479"/>
      <c r="AB11" s="479"/>
      <c r="AC11" s="84"/>
      <c r="AD11" s="84"/>
      <c r="AE11" s="84"/>
      <c r="AF11" s="84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Y11" s="85"/>
      <c r="BZ11" s="85" t="s">
        <v>166</v>
      </c>
    </row>
    <row r="12" spans="1:80" ht="15" customHeight="1" x14ac:dyDescent="0.2">
      <c r="Q12" s="122" t="s">
        <v>17</v>
      </c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19"/>
      <c r="AD12" s="119"/>
      <c r="AE12" s="119"/>
      <c r="AF12" s="119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</row>
    <row r="13" spans="1:80" x14ac:dyDescent="0.2"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</row>
    <row r="14" spans="1:80" s="1" customFormat="1" ht="11.25" x14ac:dyDescent="0.2">
      <c r="A14" s="471" t="s">
        <v>20</v>
      </c>
      <c r="B14" s="473" t="s">
        <v>21</v>
      </c>
      <c r="C14" s="471" t="s">
        <v>18</v>
      </c>
      <c r="D14" s="471" t="s">
        <v>84</v>
      </c>
      <c r="E14" s="474" t="s">
        <v>85</v>
      </c>
      <c r="F14" s="475"/>
      <c r="G14" s="475"/>
      <c r="H14" s="475"/>
      <c r="I14" s="475"/>
      <c r="J14" s="475"/>
      <c r="K14" s="475"/>
      <c r="L14" s="475"/>
      <c r="M14" s="475"/>
      <c r="N14" s="475"/>
      <c r="O14" s="475"/>
      <c r="P14" s="475"/>
      <c r="Q14" s="475"/>
      <c r="R14" s="475"/>
      <c r="S14" s="475"/>
      <c r="T14" s="475"/>
      <c r="U14" s="475"/>
      <c r="V14" s="475"/>
      <c r="W14" s="475"/>
      <c r="X14" s="475"/>
      <c r="Y14" s="475"/>
      <c r="Z14" s="475"/>
      <c r="AA14" s="475"/>
      <c r="AB14" s="475"/>
      <c r="AC14" s="475"/>
      <c r="AD14" s="475"/>
      <c r="AE14" s="475"/>
      <c r="AF14" s="475"/>
      <c r="AG14" s="475"/>
      <c r="AH14" s="475"/>
      <c r="AI14" s="475"/>
      <c r="AJ14" s="475"/>
      <c r="AK14" s="475"/>
      <c r="AL14" s="475"/>
      <c r="AM14" s="475"/>
      <c r="AN14" s="480" t="s">
        <v>854</v>
      </c>
      <c r="AO14" s="480"/>
      <c r="AP14" s="480"/>
      <c r="AQ14" s="480"/>
      <c r="AR14" s="480"/>
      <c r="AS14" s="480"/>
      <c r="AT14" s="480"/>
      <c r="AU14" s="480"/>
      <c r="AV14" s="480"/>
      <c r="AW14" s="480"/>
      <c r="AX14" s="480"/>
      <c r="AY14" s="480"/>
      <c r="AZ14" s="480"/>
      <c r="BA14" s="480"/>
      <c r="BB14" s="480"/>
      <c r="BC14" s="480"/>
      <c r="BD14" s="480"/>
      <c r="BE14" s="480"/>
      <c r="BF14" s="480"/>
      <c r="BG14" s="480"/>
      <c r="BH14" s="480"/>
      <c r="BI14" s="480"/>
      <c r="BJ14" s="481"/>
      <c r="BK14" s="480"/>
      <c r="BL14" s="480"/>
      <c r="BM14" s="480"/>
      <c r="BN14" s="480"/>
      <c r="BO14" s="480"/>
      <c r="BP14" s="480"/>
      <c r="BQ14" s="480"/>
      <c r="BR14" s="480"/>
      <c r="BS14" s="480"/>
      <c r="BT14" s="480"/>
      <c r="BU14" s="480"/>
      <c r="BV14" s="482"/>
      <c r="BW14" s="483" t="s">
        <v>86</v>
      </c>
      <c r="BX14" s="484"/>
      <c r="BY14" s="484"/>
      <c r="BZ14" s="485"/>
      <c r="CA14" s="471" t="s">
        <v>9</v>
      </c>
      <c r="CB14" s="123"/>
    </row>
    <row r="15" spans="1:80" s="1" customFormat="1" ht="11.25" x14ac:dyDescent="0.2">
      <c r="A15" s="472"/>
      <c r="B15" s="432"/>
      <c r="C15" s="472"/>
      <c r="D15" s="472"/>
      <c r="E15" s="476" t="s">
        <v>0</v>
      </c>
      <c r="F15" s="477"/>
      <c r="G15" s="477"/>
      <c r="H15" s="477"/>
      <c r="I15" s="477"/>
      <c r="J15" s="477"/>
      <c r="K15" s="477"/>
      <c r="L15" s="477"/>
      <c r="M15" s="477"/>
      <c r="N15" s="477"/>
      <c r="O15" s="477"/>
      <c r="P15" s="477"/>
      <c r="Q15" s="477"/>
      <c r="R15" s="477"/>
      <c r="S15" s="477"/>
      <c r="T15" s="477"/>
      <c r="U15" s="477"/>
      <c r="V15" s="477"/>
      <c r="W15" s="477"/>
      <c r="X15" s="477"/>
      <c r="Y15" s="477"/>
      <c r="Z15" s="477"/>
      <c r="AA15" s="477"/>
      <c r="AB15" s="477"/>
      <c r="AC15" s="477"/>
      <c r="AD15" s="477"/>
      <c r="AE15" s="477"/>
      <c r="AF15" s="477"/>
      <c r="AG15" s="477"/>
      <c r="AH15" s="477"/>
      <c r="AI15" s="477"/>
      <c r="AJ15" s="477"/>
      <c r="AK15" s="477"/>
      <c r="AL15" s="477"/>
      <c r="AM15" s="478"/>
      <c r="AN15" s="476" t="s">
        <v>5</v>
      </c>
      <c r="AO15" s="477"/>
      <c r="AP15" s="477"/>
      <c r="AQ15" s="477"/>
      <c r="AR15" s="477"/>
      <c r="AS15" s="477"/>
      <c r="AT15" s="477"/>
      <c r="AU15" s="477"/>
      <c r="AV15" s="477"/>
      <c r="AW15" s="477"/>
      <c r="AX15" s="477"/>
      <c r="AY15" s="477"/>
      <c r="AZ15" s="477"/>
      <c r="BA15" s="477"/>
      <c r="BB15" s="477"/>
      <c r="BC15" s="477"/>
      <c r="BD15" s="477"/>
      <c r="BE15" s="477"/>
      <c r="BF15" s="477"/>
      <c r="BG15" s="477"/>
      <c r="BH15" s="477"/>
      <c r="BI15" s="477"/>
      <c r="BJ15" s="492"/>
      <c r="BK15" s="477"/>
      <c r="BL15" s="477"/>
      <c r="BM15" s="477"/>
      <c r="BN15" s="477"/>
      <c r="BO15" s="477"/>
      <c r="BP15" s="477"/>
      <c r="BQ15" s="477"/>
      <c r="BR15" s="477"/>
      <c r="BS15" s="477"/>
      <c r="BT15" s="477"/>
      <c r="BU15" s="477"/>
      <c r="BV15" s="478"/>
      <c r="BW15" s="486"/>
      <c r="BX15" s="487"/>
      <c r="BY15" s="487"/>
      <c r="BZ15" s="488"/>
      <c r="CA15" s="472"/>
      <c r="CB15" s="123"/>
    </row>
    <row r="16" spans="1:80" s="1" customFormat="1" ht="11.25" x14ac:dyDescent="0.2">
      <c r="A16" s="472"/>
      <c r="B16" s="432"/>
      <c r="C16" s="472"/>
      <c r="D16" s="472"/>
      <c r="E16" s="476" t="s">
        <v>68</v>
      </c>
      <c r="F16" s="477"/>
      <c r="G16" s="477"/>
      <c r="H16" s="477"/>
      <c r="I16" s="477"/>
      <c r="J16" s="477"/>
      <c r="K16" s="478"/>
      <c r="L16" s="476" t="s">
        <v>69</v>
      </c>
      <c r="M16" s="477"/>
      <c r="N16" s="477"/>
      <c r="O16" s="477"/>
      <c r="P16" s="477"/>
      <c r="Q16" s="477"/>
      <c r="R16" s="478"/>
      <c r="S16" s="476" t="s">
        <v>70</v>
      </c>
      <c r="T16" s="477"/>
      <c r="U16" s="477"/>
      <c r="V16" s="477"/>
      <c r="W16" s="477"/>
      <c r="X16" s="477"/>
      <c r="Y16" s="478"/>
      <c r="Z16" s="476" t="s">
        <v>71</v>
      </c>
      <c r="AA16" s="477"/>
      <c r="AB16" s="477"/>
      <c r="AC16" s="477"/>
      <c r="AD16" s="477"/>
      <c r="AE16" s="477"/>
      <c r="AF16" s="478"/>
      <c r="AG16" s="476" t="s">
        <v>72</v>
      </c>
      <c r="AH16" s="477"/>
      <c r="AI16" s="477"/>
      <c r="AJ16" s="477"/>
      <c r="AK16" s="477"/>
      <c r="AL16" s="477"/>
      <c r="AM16" s="478"/>
      <c r="AN16" s="476" t="s">
        <v>68</v>
      </c>
      <c r="AO16" s="477"/>
      <c r="AP16" s="477"/>
      <c r="AQ16" s="477"/>
      <c r="AR16" s="477"/>
      <c r="AS16" s="477"/>
      <c r="AT16" s="478"/>
      <c r="AU16" s="476" t="s">
        <v>69</v>
      </c>
      <c r="AV16" s="477"/>
      <c r="AW16" s="477"/>
      <c r="AX16" s="477"/>
      <c r="AY16" s="477"/>
      <c r="AZ16" s="477"/>
      <c r="BA16" s="478"/>
      <c r="BB16" s="476" t="s">
        <v>70</v>
      </c>
      <c r="BC16" s="477"/>
      <c r="BD16" s="477"/>
      <c r="BE16" s="477"/>
      <c r="BF16" s="477"/>
      <c r="BG16" s="477"/>
      <c r="BH16" s="478"/>
      <c r="BI16" s="476" t="s">
        <v>71</v>
      </c>
      <c r="BJ16" s="492"/>
      <c r="BK16" s="477"/>
      <c r="BL16" s="477"/>
      <c r="BM16" s="477"/>
      <c r="BN16" s="477"/>
      <c r="BO16" s="478"/>
      <c r="BP16" s="476" t="s">
        <v>72</v>
      </c>
      <c r="BQ16" s="477"/>
      <c r="BR16" s="477"/>
      <c r="BS16" s="477"/>
      <c r="BT16" s="477"/>
      <c r="BU16" s="477"/>
      <c r="BV16" s="478"/>
      <c r="BW16" s="489"/>
      <c r="BX16" s="490"/>
      <c r="BY16" s="490"/>
      <c r="BZ16" s="491"/>
      <c r="CA16" s="472"/>
      <c r="CB16" s="123"/>
    </row>
    <row r="17" spans="1:86" s="1" customFormat="1" ht="33.75" x14ac:dyDescent="0.2">
      <c r="A17" s="472"/>
      <c r="B17" s="432"/>
      <c r="C17" s="472"/>
      <c r="D17" s="472"/>
      <c r="E17" s="128" t="s">
        <v>24</v>
      </c>
      <c r="F17" s="476" t="s">
        <v>25</v>
      </c>
      <c r="G17" s="477"/>
      <c r="H17" s="477"/>
      <c r="I17" s="477"/>
      <c r="J17" s="477"/>
      <c r="K17" s="478"/>
      <c r="L17" s="128" t="s">
        <v>24</v>
      </c>
      <c r="M17" s="476" t="s">
        <v>25</v>
      </c>
      <c r="N17" s="477"/>
      <c r="O17" s="477"/>
      <c r="P17" s="477"/>
      <c r="Q17" s="477"/>
      <c r="R17" s="478"/>
      <c r="S17" s="128" t="s">
        <v>24</v>
      </c>
      <c r="T17" s="476" t="s">
        <v>25</v>
      </c>
      <c r="U17" s="477"/>
      <c r="V17" s="477"/>
      <c r="W17" s="477"/>
      <c r="X17" s="477"/>
      <c r="Y17" s="478"/>
      <c r="Z17" s="128" t="s">
        <v>24</v>
      </c>
      <c r="AA17" s="476" t="s">
        <v>25</v>
      </c>
      <c r="AB17" s="477"/>
      <c r="AC17" s="477"/>
      <c r="AD17" s="477"/>
      <c r="AE17" s="477"/>
      <c r="AF17" s="478"/>
      <c r="AG17" s="128" t="s">
        <v>24</v>
      </c>
      <c r="AH17" s="476" t="s">
        <v>25</v>
      </c>
      <c r="AI17" s="477"/>
      <c r="AJ17" s="477"/>
      <c r="AK17" s="477"/>
      <c r="AL17" s="477"/>
      <c r="AM17" s="478"/>
      <c r="AN17" s="128" t="s">
        <v>24</v>
      </c>
      <c r="AO17" s="476" t="s">
        <v>25</v>
      </c>
      <c r="AP17" s="477"/>
      <c r="AQ17" s="477"/>
      <c r="AR17" s="477"/>
      <c r="AS17" s="477"/>
      <c r="AT17" s="478"/>
      <c r="AU17" s="128" t="s">
        <v>24</v>
      </c>
      <c r="AV17" s="476" t="s">
        <v>25</v>
      </c>
      <c r="AW17" s="477"/>
      <c r="AX17" s="477"/>
      <c r="AY17" s="477"/>
      <c r="AZ17" s="477"/>
      <c r="BA17" s="478"/>
      <c r="BB17" s="128" t="s">
        <v>24</v>
      </c>
      <c r="BC17" s="476" t="s">
        <v>25</v>
      </c>
      <c r="BD17" s="477"/>
      <c r="BE17" s="477"/>
      <c r="BF17" s="477"/>
      <c r="BG17" s="477"/>
      <c r="BH17" s="478"/>
      <c r="BI17" s="128" t="s">
        <v>24</v>
      </c>
      <c r="BJ17" s="493" t="s">
        <v>25</v>
      </c>
      <c r="BK17" s="477"/>
      <c r="BL17" s="477"/>
      <c r="BM17" s="477"/>
      <c r="BN17" s="477"/>
      <c r="BO17" s="478"/>
      <c r="BP17" s="128" t="s">
        <v>24</v>
      </c>
      <c r="BQ17" s="476" t="s">
        <v>25</v>
      </c>
      <c r="BR17" s="477"/>
      <c r="BS17" s="477"/>
      <c r="BT17" s="477"/>
      <c r="BU17" s="477"/>
      <c r="BV17" s="478"/>
      <c r="BW17" s="476" t="s">
        <v>24</v>
      </c>
      <c r="BX17" s="478"/>
      <c r="BY17" s="477" t="s">
        <v>25</v>
      </c>
      <c r="BZ17" s="478"/>
      <c r="CA17" s="472"/>
      <c r="CB17" s="123"/>
    </row>
    <row r="18" spans="1:86" s="1" customFormat="1" ht="42" x14ac:dyDescent="0.2">
      <c r="A18" s="472"/>
      <c r="B18" s="432"/>
      <c r="C18" s="472"/>
      <c r="D18" s="472"/>
      <c r="E18" s="129" t="s">
        <v>26</v>
      </c>
      <c r="F18" s="129" t="s">
        <v>26</v>
      </c>
      <c r="G18" s="129" t="s">
        <v>27</v>
      </c>
      <c r="H18" s="129" t="s">
        <v>28</v>
      </c>
      <c r="I18" s="129" t="s">
        <v>29</v>
      </c>
      <c r="J18" s="129" t="s">
        <v>30</v>
      </c>
      <c r="K18" s="129" t="s">
        <v>31</v>
      </c>
      <c r="L18" s="129" t="s">
        <v>26</v>
      </c>
      <c r="M18" s="129" t="s">
        <v>26</v>
      </c>
      <c r="N18" s="129" t="s">
        <v>27</v>
      </c>
      <c r="O18" s="129" t="s">
        <v>28</v>
      </c>
      <c r="P18" s="129" t="s">
        <v>29</v>
      </c>
      <c r="Q18" s="129" t="s">
        <v>30</v>
      </c>
      <c r="R18" s="129" t="s">
        <v>31</v>
      </c>
      <c r="S18" s="129" t="s">
        <v>26</v>
      </c>
      <c r="T18" s="129" t="s">
        <v>26</v>
      </c>
      <c r="U18" s="129" t="s">
        <v>27</v>
      </c>
      <c r="V18" s="129" t="s">
        <v>28</v>
      </c>
      <c r="W18" s="129" t="s">
        <v>29</v>
      </c>
      <c r="X18" s="129" t="s">
        <v>30</v>
      </c>
      <c r="Y18" s="129" t="s">
        <v>31</v>
      </c>
      <c r="Z18" s="129" t="s">
        <v>26</v>
      </c>
      <c r="AA18" s="129" t="s">
        <v>26</v>
      </c>
      <c r="AB18" s="129" t="s">
        <v>27</v>
      </c>
      <c r="AC18" s="129" t="s">
        <v>28</v>
      </c>
      <c r="AD18" s="129" t="s">
        <v>29</v>
      </c>
      <c r="AE18" s="129" t="s">
        <v>30</v>
      </c>
      <c r="AF18" s="129" t="s">
        <v>31</v>
      </c>
      <c r="AG18" s="129" t="s">
        <v>26</v>
      </c>
      <c r="AH18" s="129" t="s">
        <v>26</v>
      </c>
      <c r="AI18" s="129" t="s">
        <v>27</v>
      </c>
      <c r="AJ18" s="129" t="s">
        <v>28</v>
      </c>
      <c r="AK18" s="129" t="s">
        <v>29</v>
      </c>
      <c r="AL18" s="129" t="s">
        <v>30</v>
      </c>
      <c r="AM18" s="129" t="s">
        <v>31</v>
      </c>
      <c r="AN18" s="129" t="s">
        <v>26</v>
      </c>
      <c r="AO18" s="129" t="s">
        <v>26</v>
      </c>
      <c r="AP18" s="129" t="s">
        <v>27</v>
      </c>
      <c r="AQ18" s="129" t="s">
        <v>28</v>
      </c>
      <c r="AR18" s="129" t="s">
        <v>29</v>
      </c>
      <c r="AS18" s="129" t="s">
        <v>30</v>
      </c>
      <c r="AT18" s="129" t="s">
        <v>31</v>
      </c>
      <c r="AU18" s="129" t="s">
        <v>26</v>
      </c>
      <c r="AV18" s="129" t="s">
        <v>26</v>
      </c>
      <c r="AW18" s="129" t="s">
        <v>27</v>
      </c>
      <c r="AX18" s="129" t="s">
        <v>28</v>
      </c>
      <c r="AY18" s="129" t="s">
        <v>29</v>
      </c>
      <c r="AZ18" s="129" t="s">
        <v>30</v>
      </c>
      <c r="BA18" s="129" t="s">
        <v>31</v>
      </c>
      <c r="BB18" s="129" t="s">
        <v>26</v>
      </c>
      <c r="BC18" s="129" t="s">
        <v>26</v>
      </c>
      <c r="BD18" s="129" t="s">
        <v>27</v>
      </c>
      <c r="BE18" s="129" t="s">
        <v>28</v>
      </c>
      <c r="BF18" s="129" t="s">
        <v>29</v>
      </c>
      <c r="BG18" s="129" t="s">
        <v>30</v>
      </c>
      <c r="BH18" s="129" t="s">
        <v>31</v>
      </c>
      <c r="BI18" s="129" t="s">
        <v>26</v>
      </c>
      <c r="BJ18" s="130" t="s">
        <v>26</v>
      </c>
      <c r="BK18" s="129" t="s">
        <v>27</v>
      </c>
      <c r="BL18" s="129" t="s">
        <v>28</v>
      </c>
      <c r="BM18" s="129" t="s">
        <v>29</v>
      </c>
      <c r="BN18" s="129" t="s">
        <v>30</v>
      </c>
      <c r="BO18" s="129" t="s">
        <v>31</v>
      </c>
      <c r="BP18" s="129" t="s">
        <v>26</v>
      </c>
      <c r="BQ18" s="129" t="s">
        <v>26</v>
      </c>
      <c r="BR18" s="129" t="s">
        <v>27</v>
      </c>
      <c r="BS18" s="129" t="s">
        <v>28</v>
      </c>
      <c r="BT18" s="129" t="s">
        <v>29</v>
      </c>
      <c r="BU18" s="129" t="s">
        <v>30</v>
      </c>
      <c r="BV18" s="129" t="s">
        <v>31</v>
      </c>
      <c r="BW18" s="128" t="s">
        <v>26</v>
      </c>
      <c r="BX18" s="128" t="s">
        <v>8</v>
      </c>
      <c r="BY18" s="128" t="s">
        <v>26</v>
      </c>
      <c r="BZ18" s="128" t="s">
        <v>8</v>
      </c>
      <c r="CA18" s="472"/>
      <c r="CB18" s="123"/>
    </row>
    <row r="19" spans="1:86" s="1" customFormat="1" ht="11.25" x14ac:dyDescent="0.2">
      <c r="A19" s="131">
        <v>1</v>
      </c>
      <c r="B19" s="134">
        <v>2</v>
      </c>
      <c r="C19" s="131">
        <v>3</v>
      </c>
      <c r="D19" s="131">
        <v>4</v>
      </c>
      <c r="E19" s="131" t="s">
        <v>32</v>
      </c>
      <c r="F19" s="131" t="s">
        <v>33</v>
      </c>
      <c r="G19" s="131" t="s">
        <v>34</v>
      </c>
      <c r="H19" s="131" t="s">
        <v>35</v>
      </c>
      <c r="I19" s="131" t="s">
        <v>47</v>
      </c>
      <c r="J19" s="131" t="s">
        <v>48</v>
      </c>
      <c r="K19" s="131" t="s">
        <v>49</v>
      </c>
      <c r="L19" s="131" t="s">
        <v>44</v>
      </c>
      <c r="M19" s="131" t="s">
        <v>45</v>
      </c>
      <c r="N19" s="131" t="s">
        <v>46</v>
      </c>
      <c r="O19" s="131" t="s">
        <v>87</v>
      </c>
      <c r="P19" s="131" t="s">
        <v>88</v>
      </c>
      <c r="Q19" s="131" t="s">
        <v>89</v>
      </c>
      <c r="R19" s="131" t="s">
        <v>90</v>
      </c>
      <c r="S19" s="131" t="s">
        <v>91</v>
      </c>
      <c r="T19" s="131" t="s">
        <v>92</v>
      </c>
      <c r="U19" s="131" t="s">
        <v>93</v>
      </c>
      <c r="V19" s="131" t="s">
        <v>94</v>
      </c>
      <c r="W19" s="131" t="s">
        <v>95</v>
      </c>
      <c r="X19" s="131" t="s">
        <v>96</v>
      </c>
      <c r="Y19" s="131" t="s">
        <v>97</v>
      </c>
      <c r="Z19" s="131" t="s">
        <v>98</v>
      </c>
      <c r="AA19" s="131" t="s">
        <v>99</v>
      </c>
      <c r="AB19" s="131" t="s">
        <v>100</v>
      </c>
      <c r="AC19" s="131" t="s">
        <v>101</v>
      </c>
      <c r="AD19" s="131" t="s">
        <v>102</v>
      </c>
      <c r="AE19" s="131" t="s">
        <v>103</v>
      </c>
      <c r="AF19" s="131" t="s">
        <v>104</v>
      </c>
      <c r="AG19" s="131" t="s">
        <v>105</v>
      </c>
      <c r="AH19" s="131" t="s">
        <v>106</v>
      </c>
      <c r="AI19" s="131" t="s">
        <v>107</v>
      </c>
      <c r="AJ19" s="131" t="s">
        <v>108</v>
      </c>
      <c r="AK19" s="131" t="s">
        <v>109</v>
      </c>
      <c r="AL19" s="131" t="s">
        <v>110</v>
      </c>
      <c r="AM19" s="131" t="s">
        <v>111</v>
      </c>
      <c r="AN19" s="131" t="s">
        <v>36</v>
      </c>
      <c r="AO19" s="131" t="s">
        <v>37</v>
      </c>
      <c r="AP19" s="131" t="s">
        <v>38</v>
      </c>
      <c r="AQ19" s="131" t="s">
        <v>39</v>
      </c>
      <c r="AR19" s="131" t="s">
        <v>53</v>
      </c>
      <c r="AS19" s="131" t="s">
        <v>54</v>
      </c>
      <c r="AT19" s="131" t="s">
        <v>55</v>
      </c>
      <c r="AU19" s="131" t="s">
        <v>50</v>
      </c>
      <c r="AV19" s="131" t="s">
        <v>51</v>
      </c>
      <c r="AW19" s="131" t="s">
        <v>52</v>
      </c>
      <c r="AX19" s="131" t="s">
        <v>112</v>
      </c>
      <c r="AY19" s="131" t="s">
        <v>113</v>
      </c>
      <c r="AZ19" s="131" t="s">
        <v>114</v>
      </c>
      <c r="BA19" s="131" t="s">
        <v>115</v>
      </c>
      <c r="BB19" s="131" t="s">
        <v>116</v>
      </c>
      <c r="BC19" s="131" t="s">
        <v>117</v>
      </c>
      <c r="BD19" s="131" t="s">
        <v>118</v>
      </c>
      <c r="BE19" s="131" t="s">
        <v>119</v>
      </c>
      <c r="BF19" s="131" t="s">
        <v>120</v>
      </c>
      <c r="BG19" s="131" t="s">
        <v>121</v>
      </c>
      <c r="BH19" s="131" t="s">
        <v>122</v>
      </c>
      <c r="BI19" s="131" t="s">
        <v>123</v>
      </c>
      <c r="BJ19" s="132" t="s">
        <v>124</v>
      </c>
      <c r="BK19" s="131" t="s">
        <v>125</v>
      </c>
      <c r="BL19" s="131" t="s">
        <v>126</v>
      </c>
      <c r="BM19" s="131" t="s">
        <v>127</v>
      </c>
      <c r="BN19" s="131" t="s">
        <v>128</v>
      </c>
      <c r="BO19" s="131" t="s">
        <v>129</v>
      </c>
      <c r="BP19" s="131" t="s">
        <v>130</v>
      </c>
      <c r="BQ19" s="131" t="s">
        <v>131</v>
      </c>
      <c r="BR19" s="131" t="s">
        <v>132</v>
      </c>
      <c r="BS19" s="131" t="s">
        <v>133</v>
      </c>
      <c r="BT19" s="131" t="s">
        <v>134</v>
      </c>
      <c r="BU19" s="131" t="s">
        <v>135</v>
      </c>
      <c r="BV19" s="131" t="s">
        <v>136</v>
      </c>
      <c r="BW19" s="131">
        <v>7</v>
      </c>
      <c r="BX19" s="131">
        <v>8</v>
      </c>
      <c r="BY19" s="131">
        <v>9</v>
      </c>
      <c r="BZ19" s="131">
        <v>10</v>
      </c>
      <c r="CA19" s="131">
        <v>11</v>
      </c>
      <c r="CB19" s="123"/>
    </row>
    <row r="20" spans="1:86" ht="30" customHeight="1" x14ac:dyDescent="0.2">
      <c r="A20" s="110">
        <v>0</v>
      </c>
      <c r="B20" s="110" t="s">
        <v>10</v>
      </c>
      <c r="C20" s="110"/>
      <c r="D20" s="113">
        <f>SUM(D21:D24)</f>
        <v>42.73024153099999</v>
      </c>
      <c r="E20" s="111"/>
      <c r="F20" s="113">
        <f t="shared" ref="F20" si="0">SUM(F21:F24)</f>
        <v>4.8509999999999991</v>
      </c>
      <c r="G20" s="111"/>
      <c r="H20" s="111"/>
      <c r="I20" s="111"/>
      <c r="J20" s="111"/>
      <c r="K20" s="111"/>
      <c r="L20" s="111"/>
      <c r="M20" s="127">
        <f t="shared" ref="M20" si="1">SUM(M21:M24)</f>
        <v>0</v>
      </c>
      <c r="N20" s="111"/>
      <c r="O20" s="111"/>
      <c r="P20" s="111"/>
      <c r="Q20" s="111"/>
      <c r="R20" s="111"/>
      <c r="S20" s="111"/>
      <c r="T20" s="127">
        <f t="shared" ref="T20" si="2">SUM(T21:T24)</f>
        <v>0</v>
      </c>
      <c r="U20" s="111"/>
      <c r="V20" s="111"/>
      <c r="W20" s="111"/>
      <c r="X20" s="111"/>
      <c r="Y20" s="111"/>
      <c r="Z20" s="111"/>
      <c r="AA20" s="127">
        <f t="shared" ref="AA20" si="3">SUM(AA21:AA24)</f>
        <v>0</v>
      </c>
      <c r="AB20" s="111"/>
      <c r="AC20" s="111"/>
      <c r="AD20" s="111"/>
      <c r="AE20" s="111"/>
      <c r="AF20" s="111"/>
      <c r="AG20" s="111"/>
      <c r="AH20" s="127">
        <f t="shared" ref="AH20" si="4">SUM(AH21:AH24)</f>
        <v>4.8509999999999991</v>
      </c>
      <c r="AI20" s="111"/>
      <c r="AJ20" s="111"/>
      <c r="AK20" s="111"/>
      <c r="AL20" s="111"/>
      <c r="AM20" s="111"/>
      <c r="AN20" s="111"/>
      <c r="AO20" s="140">
        <f t="shared" ref="AO20" si="5">SUM(AO21:AO24)</f>
        <v>1.64934</v>
      </c>
      <c r="AP20" s="111"/>
      <c r="AQ20" s="111"/>
      <c r="AR20" s="111"/>
      <c r="AS20" s="111"/>
      <c r="AT20" s="111"/>
      <c r="AU20" s="111"/>
      <c r="AV20" s="127">
        <f t="shared" ref="AV20" si="6">SUM(AV21:AV24)</f>
        <v>0</v>
      </c>
      <c r="AW20" s="111"/>
      <c r="AX20" s="111"/>
      <c r="AY20" s="111"/>
      <c r="AZ20" s="111"/>
      <c r="BA20" s="111"/>
      <c r="BB20" s="111"/>
      <c r="BC20" s="127">
        <v>0</v>
      </c>
      <c r="BD20" s="127">
        <v>0</v>
      </c>
      <c r="BE20" s="127">
        <v>0</v>
      </c>
      <c r="BF20" s="127">
        <v>0</v>
      </c>
      <c r="BG20" s="127">
        <v>0</v>
      </c>
      <c r="BH20" s="127">
        <v>0</v>
      </c>
      <c r="BI20" s="111"/>
      <c r="BJ20" s="140">
        <f>BJ21</f>
        <v>0</v>
      </c>
      <c r="BK20" s="127">
        <v>0</v>
      </c>
      <c r="BL20" s="127">
        <v>0</v>
      </c>
      <c r="BM20" s="127">
        <v>0</v>
      </c>
      <c r="BN20" s="127">
        <v>0</v>
      </c>
      <c r="BO20" s="127">
        <v>0</v>
      </c>
      <c r="BP20" s="111"/>
      <c r="BQ20" s="140">
        <f>BQ21+BQ22+BQ23+BQ24</f>
        <v>1.64934</v>
      </c>
      <c r="BR20" s="127">
        <v>0</v>
      </c>
      <c r="BS20" s="127">
        <v>0</v>
      </c>
      <c r="BT20" s="127">
        <v>0</v>
      </c>
      <c r="BU20" s="127">
        <v>0</v>
      </c>
      <c r="BV20" s="127">
        <v>0</v>
      </c>
      <c r="BW20" s="112"/>
      <c r="BX20" s="112"/>
      <c r="BY20" s="112">
        <f>F20-AO20</f>
        <v>3.2016599999999991</v>
      </c>
      <c r="BZ20" s="112">
        <f>IF(F20=0,0,(BY20/AO20)*100)</f>
        <v>194.11764705882345</v>
      </c>
      <c r="CA20" s="112"/>
      <c r="CB20" s="30"/>
      <c r="CC20" s="30"/>
      <c r="CD20" s="30"/>
      <c r="CE20" s="30"/>
      <c r="CF20" s="30"/>
      <c r="CG20" s="30"/>
      <c r="CH20" s="30"/>
    </row>
    <row r="21" spans="1:86" ht="108" x14ac:dyDescent="0.2">
      <c r="A21" s="86" t="s">
        <v>170</v>
      </c>
      <c r="B21" s="87" t="s">
        <v>171</v>
      </c>
      <c r="C21" s="86" t="s">
        <v>172</v>
      </c>
      <c r="D21" s="23">
        <v>19.117854439999995</v>
      </c>
      <c r="E21" s="23"/>
      <c r="F21" s="23"/>
      <c r="G21" s="23"/>
      <c r="H21" s="23"/>
      <c r="I21" s="23"/>
      <c r="J21" s="23"/>
      <c r="K21" s="23"/>
      <c r="L21" s="23"/>
      <c r="M21" s="124"/>
      <c r="N21" s="23"/>
      <c r="O21" s="23"/>
      <c r="P21" s="23"/>
      <c r="Q21" s="23"/>
      <c r="R21" s="23"/>
      <c r="S21" s="23"/>
      <c r="T21" s="124"/>
      <c r="U21" s="23"/>
      <c r="V21" s="23"/>
      <c r="W21" s="23"/>
      <c r="X21" s="23"/>
      <c r="Y21" s="23"/>
      <c r="Z21" s="23"/>
      <c r="AA21" s="124"/>
      <c r="AB21" s="23"/>
      <c r="AC21" s="23"/>
      <c r="AD21" s="23"/>
      <c r="AE21" s="23"/>
      <c r="AF21" s="23"/>
      <c r="AG21" s="23"/>
      <c r="AH21" s="124"/>
      <c r="AI21" s="23"/>
      <c r="AJ21" s="23"/>
      <c r="AK21" s="23"/>
      <c r="AL21" s="23"/>
      <c r="AM21" s="23"/>
      <c r="AN21" s="23"/>
      <c r="AO21" s="124"/>
      <c r="AP21" s="23"/>
      <c r="AQ21" s="23"/>
      <c r="AR21" s="23"/>
      <c r="AS21" s="23"/>
      <c r="AT21" s="23"/>
      <c r="AU21" s="23"/>
      <c r="AV21" s="124"/>
      <c r="AW21" s="23"/>
      <c r="AX21" s="23"/>
      <c r="AY21" s="23"/>
      <c r="AZ21" s="23"/>
      <c r="BA21" s="23"/>
      <c r="BB21" s="23"/>
      <c r="BC21" s="124"/>
      <c r="BD21" s="23"/>
      <c r="BE21" s="23"/>
      <c r="BF21" s="23"/>
      <c r="BG21" s="23"/>
      <c r="BH21" s="23"/>
      <c r="BI21" s="23"/>
      <c r="BJ21" s="124"/>
      <c r="BK21" s="23"/>
      <c r="BL21" s="23"/>
      <c r="BM21" s="23"/>
      <c r="BN21" s="23"/>
      <c r="BO21" s="23"/>
      <c r="BP21" s="23"/>
      <c r="BQ21" s="124"/>
      <c r="BR21" s="23"/>
      <c r="BS21" s="23"/>
      <c r="BT21" s="23"/>
      <c r="BU21" s="23"/>
      <c r="BV21" s="23"/>
      <c r="BW21" s="22"/>
      <c r="BX21" s="22"/>
      <c r="BY21" s="22"/>
      <c r="BZ21" s="22"/>
      <c r="CA21" s="23"/>
      <c r="CB21" s="30"/>
      <c r="CC21" s="30"/>
      <c r="CD21" s="30"/>
      <c r="CE21" s="30"/>
      <c r="CF21" s="30"/>
      <c r="CG21" s="30"/>
    </row>
    <row r="22" spans="1:86" ht="192" x14ac:dyDescent="0.2">
      <c r="A22" s="86" t="s">
        <v>173</v>
      </c>
      <c r="B22" s="87" t="s">
        <v>844</v>
      </c>
      <c r="C22" s="86" t="s">
        <v>174</v>
      </c>
      <c r="D22" s="23">
        <v>23.612387090999999</v>
      </c>
      <c r="E22" s="23"/>
      <c r="F22" s="23">
        <f>AH22</f>
        <v>4.8509999999999991</v>
      </c>
      <c r="G22" s="23"/>
      <c r="H22" s="23"/>
      <c r="I22" s="23"/>
      <c r="J22" s="23"/>
      <c r="K22" s="23"/>
      <c r="L22" s="23"/>
      <c r="M22" s="124"/>
      <c r="N22" s="23"/>
      <c r="O22" s="23"/>
      <c r="P22" s="23"/>
      <c r="Q22" s="23"/>
      <c r="R22" s="23"/>
      <c r="S22" s="23"/>
      <c r="T22" s="124"/>
      <c r="U22" s="23"/>
      <c r="V22" s="23"/>
      <c r="W22" s="23"/>
      <c r="X22" s="23"/>
      <c r="Y22" s="23"/>
      <c r="Z22" s="23"/>
      <c r="AA22" s="124"/>
      <c r="AB22" s="23"/>
      <c r="AC22" s="23"/>
      <c r="AD22" s="23"/>
      <c r="AE22" s="23"/>
      <c r="AF22" s="23"/>
      <c r="AG22" s="23"/>
      <c r="AH22" s="124">
        <f>'12'!H20</f>
        <v>4.8509999999999991</v>
      </c>
      <c r="AI22" s="23"/>
      <c r="AJ22" s="23"/>
      <c r="AK22" s="23"/>
      <c r="AL22" s="23"/>
      <c r="AM22" s="23"/>
      <c r="AN22" s="23"/>
      <c r="AO22" s="124">
        <f t="shared" ref="AO22" si="7">AV22+BC22+BJ22+BQ22</f>
        <v>1.64934</v>
      </c>
      <c r="AP22" s="23"/>
      <c r="AQ22" s="23"/>
      <c r="AR22" s="23"/>
      <c r="AS22" s="23"/>
      <c r="AT22" s="23"/>
      <c r="AU22" s="23"/>
      <c r="AV22" s="124"/>
      <c r="AW22" s="23"/>
      <c r="AX22" s="23"/>
      <c r="AY22" s="23"/>
      <c r="AZ22" s="23"/>
      <c r="BA22" s="23"/>
      <c r="BB22" s="23"/>
      <c r="BC22" s="124">
        <v>0</v>
      </c>
      <c r="BD22" s="23"/>
      <c r="BE22" s="23"/>
      <c r="BF22" s="23"/>
      <c r="BG22" s="23"/>
      <c r="BH22" s="23"/>
      <c r="BI22" s="23"/>
      <c r="BJ22" s="124"/>
      <c r="BK22" s="23"/>
      <c r="BL22" s="23"/>
      <c r="BM22" s="23"/>
      <c r="BN22" s="23"/>
      <c r="BO22" s="23"/>
      <c r="BP22" s="23"/>
      <c r="BQ22" s="124">
        <f>'12'!I20</f>
        <v>1.64934</v>
      </c>
      <c r="BR22" s="23"/>
      <c r="BS22" s="23"/>
      <c r="BT22" s="23"/>
      <c r="BU22" s="23"/>
      <c r="BV22" s="23"/>
      <c r="BW22" s="22"/>
      <c r="BX22" s="22"/>
      <c r="BY22" s="22">
        <f t="shared" ref="BY22" si="8">F22-AO22</f>
        <v>3.2016599999999991</v>
      </c>
      <c r="BZ22" s="22">
        <f>IF(F22=0,0,(BY22/F22)*100)</f>
        <v>65.999999999999986</v>
      </c>
      <c r="CA22" s="23"/>
      <c r="CB22" s="30"/>
      <c r="CC22" s="30"/>
      <c r="CD22" s="30"/>
      <c r="CE22" s="30"/>
      <c r="CF22" s="30"/>
      <c r="CG22" s="30"/>
    </row>
    <row r="23" spans="1:86" ht="84" x14ac:dyDescent="0.2">
      <c r="A23" s="86" t="s">
        <v>175</v>
      </c>
      <c r="B23" s="87" t="s">
        <v>176</v>
      </c>
      <c r="C23" s="86" t="s">
        <v>177</v>
      </c>
      <c r="D23" s="23"/>
      <c r="E23" s="23"/>
      <c r="F23" s="23"/>
      <c r="G23" s="23"/>
      <c r="H23" s="23"/>
      <c r="I23" s="23"/>
      <c r="J23" s="23"/>
      <c r="K23" s="23"/>
      <c r="L23" s="23"/>
      <c r="M23" s="124"/>
      <c r="N23" s="23"/>
      <c r="O23" s="23"/>
      <c r="P23" s="23"/>
      <c r="Q23" s="23"/>
      <c r="R23" s="23"/>
      <c r="S23" s="23"/>
      <c r="T23" s="124"/>
      <c r="U23" s="23"/>
      <c r="V23" s="23"/>
      <c r="W23" s="23"/>
      <c r="X23" s="23"/>
      <c r="Y23" s="23"/>
      <c r="Z23" s="23"/>
      <c r="AA23" s="124"/>
      <c r="AB23" s="23"/>
      <c r="AC23" s="23"/>
      <c r="AD23" s="23"/>
      <c r="AE23" s="23"/>
      <c r="AF23" s="23"/>
      <c r="AG23" s="23"/>
      <c r="AH23" s="124"/>
      <c r="AI23" s="23"/>
      <c r="AJ23" s="23"/>
      <c r="AK23" s="23"/>
      <c r="AL23" s="23"/>
      <c r="AM23" s="23"/>
      <c r="AN23" s="23"/>
      <c r="AO23" s="124"/>
      <c r="AP23" s="23"/>
      <c r="AQ23" s="23"/>
      <c r="AR23" s="23"/>
      <c r="AS23" s="23"/>
      <c r="AT23" s="23"/>
      <c r="AU23" s="23"/>
      <c r="AV23" s="124"/>
      <c r="AW23" s="23"/>
      <c r="AX23" s="23"/>
      <c r="AY23" s="23"/>
      <c r="AZ23" s="23"/>
      <c r="BA23" s="23"/>
      <c r="BB23" s="23"/>
      <c r="BC23" s="124"/>
      <c r="BD23" s="23"/>
      <c r="BE23" s="23"/>
      <c r="BF23" s="23"/>
      <c r="BG23" s="23"/>
      <c r="BH23" s="23"/>
      <c r="BI23" s="23"/>
      <c r="BJ23" s="124"/>
      <c r="BK23" s="23"/>
      <c r="BL23" s="23"/>
      <c r="BM23" s="23"/>
      <c r="BN23" s="23"/>
      <c r="BO23" s="23"/>
      <c r="BP23" s="23"/>
      <c r="BQ23" s="124"/>
      <c r="BR23" s="23"/>
      <c r="BS23" s="23"/>
      <c r="BT23" s="23"/>
      <c r="BU23" s="23"/>
      <c r="BV23" s="23"/>
      <c r="BW23" s="22"/>
      <c r="BX23" s="22"/>
      <c r="BY23" s="22"/>
      <c r="BZ23" s="22"/>
      <c r="CA23" s="23"/>
      <c r="CB23" s="30"/>
    </row>
    <row r="24" spans="1:86" ht="96" x14ac:dyDescent="0.2">
      <c r="A24" s="86" t="s">
        <v>178</v>
      </c>
      <c r="B24" s="87" t="s">
        <v>179</v>
      </c>
      <c r="C24" s="86" t="s">
        <v>180</v>
      </c>
      <c r="D24" s="23"/>
      <c r="E24" s="23"/>
      <c r="F24" s="23"/>
      <c r="G24" s="23"/>
      <c r="H24" s="23"/>
      <c r="I24" s="23"/>
      <c r="J24" s="23"/>
      <c r="K24" s="23"/>
      <c r="L24" s="23"/>
      <c r="M24" s="124"/>
      <c r="N24" s="23"/>
      <c r="O24" s="23"/>
      <c r="P24" s="23"/>
      <c r="Q24" s="23"/>
      <c r="R24" s="23"/>
      <c r="S24" s="23"/>
      <c r="T24" s="124"/>
      <c r="U24" s="23"/>
      <c r="V24" s="23"/>
      <c r="W24" s="23"/>
      <c r="X24" s="23"/>
      <c r="Y24" s="23"/>
      <c r="Z24" s="23"/>
      <c r="AA24" s="124"/>
      <c r="AB24" s="23"/>
      <c r="AC24" s="23"/>
      <c r="AD24" s="23"/>
      <c r="AE24" s="23"/>
      <c r="AF24" s="23"/>
      <c r="AG24" s="23"/>
      <c r="AH24" s="124"/>
      <c r="AI24" s="23"/>
      <c r="AJ24" s="23"/>
      <c r="AK24" s="23"/>
      <c r="AL24" s="23"/>
      <c r="AM24" s="23"/>
      <c r="AN24" s="23"/>
      <c r="AO24" s="124"/>
      <c r="AP24" s="23"/>
      <c r="AQ24" s="23"/>
      <c r="AR24" s="23"/>
      <c r="AS24" s="23"/>
      <c r="AT24" s="23"/>
      <c r="AU24" s="23"/>
      <c r="AV24" s="124"/>
      <c r="AW24" s="23"/>
      <c r="AX24" s="23"/>
      <c r="AY24" s="23"/>
      <c r="AZ24" s="23"/>
      <c r="BA24" s="23"/>
      <c r="BB24" s="23"/>
      <c r="BC24" s="124"/>
      <c r="BD24" s="23"/>
      <c r="BE24" s="23"/>
      <c r="BF24" s="23"/>
      <c r="BG24" s="23"/>
      <c r="BH24" s="23"/>
      <c r="BI24" s="23"/>
      <c r="BJ24" s="124"/>
      <c r="BK24" s="23"/>
      <c r="BL24" s="23"/>
      <c r="BM24" s="23"/>
      <c r="BN24" s="23"/>
      <c r="BO24" s="23"/>
      <c r="BP24" s="23"/>
      <c r="BQ24" s="124"/>
      <c r="BR24" s="23"/>
      <c r="BS24" s="23"/>
      <c r="BT24" s="23"/>
      <c r="BU24" s="23"/>
      <c r="BV24" s="23"/>
      <c r="BW24" s="22"/>
      <c r="BX24" s="22"/>
      <c r="BY24" s="22"/>
      <c r="BZ24" s="22"/>
      <c r="CA24" s="23"/>
      <c r="CB24" s="30"/>
      <c r="CC24" s="30"/>
      <c r="CD24" s="30"/>
      <c r="CE24" s="30"/>
      <c r="CF24" s="30"/>
      <c r="CG24" s="30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70" zoomScaleNormal="70" workbookViewId="0">
      <pane xSplit="3" ySplit="18" topLeftCell="W19" activePane="bottomRight" state="frozen"/>
      <selection activeCell="Q23" sqref="Q23"/>
      <selection pane="topRight" activeCell="Q23" sqref="Q23"/>
      <selection pane="bottomLeft" activeCell="Q23" sqref="Q23"/>
      <selection pane="bottomRight" activeCell="AE20" sqref="AE20"/>
    </sheetView>
  </sheetViews>
  <sheetFormatPr defaultColWidth="9.140625" defaultRowHeight="15.75" x14ac:dyDescent="0.25"/>
  <cols>
    <col min="1" max="1" width="8.5703125" style="82" customWidth="1"/>
    <col min="2" max="2" width="29" style="82" customWidth="1"/>
    <col min="3" max="3" width="8.85546875" style="82" customWidth="1"/>
    <col min="4" max="4" width="9.28515625" style="82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55" customWidth="1"/>
    <col min="32" max="32" width="11.5703125" style="8" customWidth="1"/>
    <col min="33" max="35" width="9.85546875" style="8" customWidth="1"/>
    <col min="36" max="36" width="13.5703125" style="55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9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2"/>
      <c r="B1" s="82"/>
      <c r="C1" s="82"/>
      <c r="D1" s="82"/>
      <c r="AE1" s="54"/>
      <c r="AJ1" s="54"/>
      <c r="BC1" s="7" t="s">
        <v>137</v>
      </c>
    </row>
    <row r="2" spans="1:55" s="6" customFormat="1" ht="21" customHeight="1" x14ac:dyDescent="0.2">
      <c r="A2" s="82"/>
      <c r="B2" s="82"/>
      <c r="C2" s="82"/>
      <c r="D2" s="82"/>
      <c r="AE2" s="54"/>
      <c r="AJ2" s="54"/>
      <c r="AX2" s="25"/>
      <c r="AY2" s="25"/>
      <c r="AZ2" s="25"/>
      <c r="BA2" s="494" t="s">
        <v>11</v>
      </c>
      <c r="BB2" s="494"/>
      <c r="BC2" s="494"/>
    </row>
    <row r="3" spans="1:55" s="6" customFormat="1" ht="10.5" x14ac:dyDescent="0.2">
      <c r="A3" s="502" t="s">
        <v>138</v>
      </c>
      <c r="B3" s="502"/>
      <c r="C3" s="502"/>
      <c r="D3" s="502"/>
      <c r="E3" s="502"/>
      <c r="F3" s="502"/>
      <c r="G3" s="502"/>
      <c r="H3" s="502"/>
      <c r="I3" s="502"/>
      <c r="J3" s="502"/>
      <c r="K3" s="502"/>
      <c r="L3" s="502"/>
      <c r="M3" s="502"/>
      <c r="N3" s="502"/>
      <c r="O3" s="502"/>
      <c r="P3" s="502"/>
      <c r="Q3" s="502"/>
      <c r="R3" s="502"/>
      <c r="S3" s="502"/>
      <c r="T3" s="502"/>
      <c r="U3" s="502"/>
      <c r="V3" s="502"/>
      <c r="W3" s="502"/>
      <c r="X3" s="502"/>
      <c r="Y3" s="502"/>
      <c r="Z3" s="502"/>
      <c r="AA3" s="502"/>
      <c r="AB3" s="502"/>
      <c r="AC3" s="502"/>
      <c r="AD3" s="502"/>
      <c r="AE3" s="502"/>
      <c r="AF3" s="502"/>
      <c r="AG3" s="502"/>
      <c r="AH3" s="502"/>
      <c r="AI3" s="502"/>
      <c r="AJ3" s="503"/>
      <c r="AK3" s="502"/>
      <c r="AL3" s="502"/>
      <c r="AM3" s="502"/>
      <c r="AN3" s="502"/>
      <c r="AO3" s="502"/>
      <c r="AP3" s="502"/>
      <c r="AQ3" s="502"/>
      <c r="AR3" s="502"/>
      <c r="AS3" s="502"/>
      <c r="AT3" s="502"/>
      <c r="AU3" s="502"/>
      <c r="AV3" s="502"/>
      <c r="AW3" s="502"/>
      <c r="AX3" s="502"/>
      <c r="AY3" s="502"/>
      <c r="AZ3" s="502"/>
      <c r="BA3" s="502"/>
      <c r="BB3" s="502"/>
      <c r="BC3" s="502"/>
    </row>
    <row r="4" spans="1:55" s="6" customFormat="1" ht="11.25" x14ac:dyDescent="0.2">
      <c r="A4" s="82"/>
      <c r="B4" s="82"/>
      <c r="C4" s="82"/>
      <c r="D4" s="82"/>
      <c r="M4" s="64"/>
      <c r="U4" s="7" t="s">
        <v>62</v>
      </c>
      <c r="V4" s="504" t="str">
        <f>'10'!G4</f>
        <v>IV</v>
      </c>
      <c r="W4" s="505"/>
      <c r="X4" s="502" t="s">
        <v>79</v>
      </c>
      <c r="Y4" s="502"/>
      <c r="Z4" s="501" t="str">
        <f>'10'!J4</f>
        <v>2024</v>
      </c>
      <c r="AA4" s="506"/>
      <c r="AB4" s="6" t="s">
        <v>64</v>
      </c>
      <c r="AE4" s="54"/>
      <c r="AJ4" s="54"/>
    </row>
    <row r="5" spans="1:55" x14ac:dyDescent="0.25">
      <c r="BA5" s="19" t="s">
        <v>162</v>
      </c>
    </row>
    <row r="6" spans="1:55" s="6" customFormat="1" ht="12" x14ac:dyDescent="0.2">
      <c r="A6" s="82"/>
      <c r="B6" s="82"/>
      <c r="C6" s="82"/>
      <c r="D6" s="82"/>
      <c r="V6" s="9" t="s">
        <v>12</v>
      </c>
      <c r="W6" s="507" t="s">
        <v>181</v>
      </c>
      <c r="X6" s="507"/>
      <c r="Y6" s="507"/>
      <c r="Z6" s="507"/>
      <c r="AA6" s="507"/>
      <c r="AB6" s="507"/>
      <c r="AC6" s="507"/>
      <c r="AD6" s="507"/>
      <c r="AE6" s="507"/>
      <c r="AF6" s="507"/>
      <c r="AG6" s="507"/>
      <c r="AH6" s="507"/>
      <c r="AI6" s="507"/>
      <c r="AJ6" s="508"/>
      <c r="AK6" s="507"/>
      <c r="AL6" s="75"/>
      <c r="AM6" s="75"/>
      <c r="AN6" s="75"/>
      <c r="AO6" s="75"/>
      <c r="BA6" s="19" t="s">
        <v>163</v>
      </c>
      <c r="BB6" s="13"/>
    </row>
    <row r="7" spans="1:55" s="10" customFormat="1" ht="11.25" x14ac:dyDescent="0.2">
      <c r="A7" s="82"/>
      <c r="B7" s="82"/>
      <c r="C7" s="82"/>
      <c r="D7" s="82"/>
      <c r="W7" s="499" t="s">
        <v>13</v>
      </c>
      <c r="X7" s="499"/>
      <c r="Y7" s="499"/>
      <c r="Z7" s="499"/>
      <c r="AA7" s="499"/>
      <c r="AB7" s="499"/>
      <c r="AC7" s="499"/>
      <c r="AD7" s="499"/>
      <c r="AE7" s="499"/>
      <c r="AF7" s="499"/>
      <c r="AG7" s="499"/>
      <c r="AH7" s="499"/>
      <c r="AI7" s="499"/>
      <c r="AJ7" s="500"/>
      <c r="AK7" s="499"/>
      <c r="AL7" s="74"/>
      <c r="AM7" s="74"/>
      <c r="AN7" s="74"/>
      <c r="AO7" s="74"/>
      <c r="BA7" s="19" t="s">
        <v>168</v>
      </c>
      <c r="BB7" s="82"/>
    </row>
    <row r="8" spans="1:55" x14ac:dyDescent="0.25"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BA8" s="19" t="s">
        <v>169</v>
      </c>
    </row>
    <row r="9" spans="1:55" s="6" customFormat="1" ht="12" x14ac:dyDescent="0.2">
      <c r="A9" s="82"/>
      <c r="B9" s="29"/>
      <c r="C9" s="82"/>
      <c r="D9" s="82"/>
      <c r="E9" s="51"/>
      <c r="F9" s="61"/>
      <c r="G9" s="61"/>
      <c r="H9" s="61"/>
      <c r="I9" s="6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Y9" s="7" t="s">
        <v>14</v>
      </c>
      <c r="Z9" s="501" t="s">
        <v>846</v>
      </c>
      <c r="AA9" s="501"/>
      <c r="AB9" s="6" t="s">
        <v>15</v>
      </c>
      <c r="AE9" s="61"/>
      <c r="AF9" s="65"/>
      <c r="AG9" s="61"/>
      <c r="AH9" s="61"/>
      <c r="AI9" s="61"/>
      <c r="AJ9" s="54"/>
      <c r="AK9" s="63"/>
      <c r="AO9" s="94"/>
      <c r="BA9" s="509" t="s">
        <v>164</v>
      </c>
      <c r="BB9" s="509"/>
    </row>
    <row r="10" spans="1:55" x14ac:dyDescent="0.25">
      <c r="B10" s="29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BA10" s="19" t="s">
        <v>165</v>
      </c>
    </row>
    <row r="11" spans="1:55" s="6" customFormat="1" ht="12.75" x14ac:dyDescent="0.2">
      <c r="A11" s="82"/>
      <c r="B11" s="29"/>
      <c r="C11" s="82"/>
      <c r="D11" s="82"/>
      <c r="E11" s="94"/>
      <c r="J11" s="94"/>
      <c r="X11" s="7" t="s">
        <v>16</v>
      </c>
      <c r="Y11" s="495" t="str">
        <f>'10'!H11</f>
        <v>приказом ДЖККиЭ ХМАО-Югры №42-Пр-6 от 06.10.2022</v>
      </c>
      <c r="Z11" s="496"/>
      <c r="AA11" s="496"/>
      <c r="AB11" s="496"/>
      <c r="AC11" s="496"/>
      <c r="AD11" s="496"/>
      <c r="AE11" s="496"/>
      <c r="AF11" s="496"/>
      <c r="AG11" s="496"/>
      <c r="AH11" s="496"/>
      <c r="AI11" s="496"/>
      <c r="AJ11" s="497"/>
      <c r="AK11" s="496"/>
      <c r="AL11" s="496"/>
      <c r="AM11" s="496"/>
      <c r="AN11" s="496"/>
      <c r="AO11" s="496"/>
      <c r="AP11" s="26"/>
      <c r="BA11" s="21" t="s">
        <v>166</v>
      </c>
      <c r="BB11" s="13"/>
    </row>
    <row r="12" spans="1:55" s="10" customFormat="1" ht="11.25" x14ac:dyDescent="0.2">
      <c r="A12" s="82"/>
      <c r="B12" s="82"/>
      <c r="C12" s="82"/>
      <c r="D12" s="82"/>
      <c r="Y12" s="499" t="s">
        <v>17</v>
      </c>
      <c r="Z12" s="499"/>
      <c r="AA12" s="499"/>
      <c r="AB12" s="499"/>
      <c r="AC12" s="499"/>
      <c r="AD12" s="499"/>
      <c r="AE12" s="499"/>
      <c r="AF12" s="499"/>
      <c r="AG12" s="499"/>
      <c r="AH12" s="499"/>
      <c r="AI12" s="499"/>
      <c r="AJ12" s="500"/>
      <c r="AK12" s="499"/>
      <c r="AL12" s="499"/>
      <c r="AM12" s="499"/>
      <c r="AN12" s="74"/>
      <c r="AO12" s="74"/>
      <c r="AP12" s="74"/>
    </row>
    <row r="13" spans="1:55" s="10" customFormat="1" ht="11.25" x14ac:dyDescent="0.15">
      <c r="A13" s="431" t="s">
        <v>20</v>
      </c>
      <c r="B13" s="431" t="s">
        <v>21</v>
      </c>
      <c r="C13" s="431" t="s">
        <v>18</v>
      </c>
      <c r="D13" s="452" t="s">
        <v>855</v>
      </c>
      <c r="E13" s="453"/>
      <c r="F13" s="453"/>
      <c r="G13" s="453"/>
      <c r="H13" s="453"/>
      <c r="I13" s="453"/>
      <c r="J13" s="453"/>
      <c r="K13" s="453"/>
      <c r="L13" s="453"/>
      <c r="M13" s="453"/>
      <c r="N13" s="453"/>
      <c r="O13" s="453"/>
      <c r="P13" s="453"/>
      <c r="Q13" s="453"/>
      <c r="R13" s="453"/>
      <c r="S13" s="453"/>
      <c r="T13" s="453"/>
      <c r="U13" s="453"/>
      <c r="V13" s="453"/>
      <c r="W13" s="453"/>
      <c r="X13" s="453"/>
      <c r="Y13" s="453"/>
      <c r="Z13" s="453"/>
      <c r="AA13" s="453"/>
      <c r="AB13" s="453"/>
      <c r="AC13" s="455"/>
      <c r="AD13" s="452" t="s">
        <v>853</v>
      </c>
      <c r="AE13" s="453"/>
      <c r="AF13" s="453"/>
      <c r="AG13" s="453"/>
      <c r="AH13" s="453"/>
      <c r="AI13" s="453"/>
      <c r="AJ13" s="454"/>
      <c r="AK13" s="453"/>
      <c r="AL13" s="453"/>
      <c r="AM13" s="453"/>
      <c r="AN13" s="453"/>
      <c r="AO13" s="453"/>
      <c r="AP13" s="453"/>
      <c r="AQ13" s="453"/>
      <c r="AR13" s="453"/>
      <c r="AS13" s="453"/>
      <c r="AT13" s="453"/>
      <c r="AU13" s="453"/>
      <c r="AV13" s="453"/>
      <c r="AW13" s="453"/>
      <c r="AX13" s="453"/>
      <c r="AY13" s="453"/>
      <c r="AZ13" s="453"/>
      <c r="BA13" s="453"/>
      <c r="BB13" s="453"/>
      <c r="BC13" s="455"/>
    </row>
    <row r="14" spans="1:55" s="10" customFormat="1" ht="27.75" customHeight="1" x14ac:dyDescent="0.15">
      <c r="A14" s="432"/>
      <c r="B14" s="432"/>
      <c r="C14" s="432"/>
      <c r="D14" s="72" t="s">
        <v>0</v>
      </c>
      <c r="E14" s="444" t="s">
        <v>5</v>
      </c>
      <c r="F14" s="445"/>
      <c r="G14" s="445"/>
      <c r="H14" s="445"/>
      <c r="I14" s="445"/>
      <c r="J14" s="445"/>
      <c r="K14" s="445"/>
      <c r="L14" s="445"/>
      <c r="M14" s="445"/>
      <c r="N14" s="445"/>
      <c r="O14" s="445"/>
      <c r="P14" s="445"/>
      <c r="Q14" s="445"/>
      <c r="R14" s="445"/>
      <c r="S14" s="445"/>
      <c r="T14" s="445"/>
      <c r="U14" s="445"/>
      <c r="V14" s="445"/>
      <c r="W14" s="445"/>
      <c r="X14" s="445"/>
      <c r="Y14" s="445"/>
      <c r="Z14" s="445"/>
      <c r="AA14" s="445"/>
      <c r="AB14" s="445"/>
      <c r="AC14" s="446"/>
      <c r="AD14" s="73" t="s">
        <v>0</v>
      </c>
      <c r="AE14" s="452" t="s">
        <v>5</v>
      </c>
      <c r="AF14" s="453"/>
      <c r="AG14" s="453"/>
      <c r="AH14" s="453"/>
      <c r="AI14" s="453"/>
      <c r="AJ14" s="454"/>
      <c r="AK14" s="453"/>
      <c r="AL14" s="453"/>
      <c r="AM14" s="453"/>
      <c r="AN14" s="453"/>
      <c r="AO14" s="453"/>
      <c r="AP14" s="453"/>
      <c r="AQ14" s="453"/>
      <c r="AR14" s="453"/>
      <c r="AS14" s="453"/>
      <c r="AT14" s="453"/>
      <c r="AU14" s="453"/>
      <c r="AV14" s="453"/>
      <c r="AW14" s="453"/>
      <c r="AX14" s="453"/>
      <c r="AY14" s="453"/>
      <c r="AZ14" s="453"/>
      <c r="BA14" s="453"/>
      <c r="BB14" s="453"/>
      <c r="BC14" s="455"/>
    </row>
    <row r="15" spans="1:55" s="10" customFormat="1" ht="15" customHeight="1" x14ac:dyDescent="0.15">
      <c r="A15" s="432"/>
      <c r="B15" s="432"/>
      <c r="C15" s="432"/>
      <c r="D15" s="431" t="s">
        <v>68</v>
      </c>
      <c r="E15" s="452" t="s">
        <v>68</v>
      </c>
      <c r="F15" s="453"/>
      <c r="G15" s="453"/>
      <c r="H15" s="453"/>
      <c r="I15" s="455"/>
      <c r="J15" s="452" t="s">
        <v>69</v>
      </c>
      <c r="K15" s="453"/>
      <c r="L15" s="453"/>
      <c r="M15" s="453"/>
      <c r="N15" s="455"/>
      <c r="O15" s="452" t="s">
        <v>70</v>
      </c>
      <c r="P15" s="453"/>
      <c r="Q15" s="453"/>
      <c r="R15" s="453"/>
      <c r="S15" s="455"/>
      <c r="T15" s="452" t="s">
        <v>71</v>
      </c>
      <c r="U15" s="453"/>
      <c r="V15" s="453"/>
      <c r="W15" s="453"/>
      <c r="X15" s="455"/>
      <c r="Y15" s="452" t="s">
        <v>72</v>
      </c>
      <c r="Z15" s="453"/>
      <c r="AA15" s="453"/>
      <c r="AB15" s="453"/>
      <c r="AC15" s="455"/>
      <c r="AD15" s="431" t="s">
        <v>68</v>
      </c>
      <c r="AE15" s="452" t="s">
        <v>68</v>
      </c>
      <c r="AF15" s="453"/>
      <c r="AG15" s="453"/>
      <c r="AH15" s="453"/>
      <c r="AI15" s="455"/>
      <c r="AJ15" s="498" t="s">
        <v>69</v>
      </c>
      <c r="AK15" s="453"/>
      <c r="AL15" s="453"/>
      <c r="AM15" s="453"/>
      <c r="AN15" s="455"/>
      <c r="AO15" s="452" t="s">
        <v>70</v>
      </c>
      <c r="AP15" s="453"/>
      <c r="AQ15" s="453"/>
      <c r="AR15" s="453"/>
      <c r="AS15" s="455"/>
      <c r="AT15" s="452" t="s">
        <v>71</v>
      </c>
      <c r="AU15" s="453"/>
      <c r="AV15" s="453"/>
      <c r="AW15" s="453"/>
      <c r="AX15" s="455"/>
      <c r="AY15" s="452" t="s">
        <v>72</v>
      </c>
      <c r="AZ15" s="453"/>
      <c r="BA15" s="453"/>
      <c r="BB15" s="453"/>
      <c r="BC15" s="455"/>
    </row>
    <row r="16" spans="1:55" s="10" customFormat="1" ht="108" customHeight="1" x14ac:dyDescent="0.15">
      <c r="A16" s="432"/>
      <c r="B16" s="432"/>
      <c r="C16" s="432"/>
      <c r="D16" s="433"/>
      <c r="E16" s="47" t="s">
        <v>139</v>
      </c>
      <c r="F16" s="47" t="s">
        <v>140</v>
      </c>
      <c r="G16" s="47" t="s">
        <v>141</v>
      </c>
      <c r="H16" s="47" t="s">
        <v>142</v>
      </c>
      <c r="I16" s="47" t="s">
        <v>143</v>
      </c>
      <c r="J16" s="47" t="s">
        <v>139</v>
      </c>
      <c r="K16" s="47" t="s">
        <v>140</v>
      </c>
      <c r="L16" s="47" t="s">
        <v>141</v>
      </c>
      <c r="M16" s="47" t="s">
        <v>142</v>
      </c>
      <c r="N16" s="47" t="s">
        <v>143</v>
      </c>
      <c r="O16" s="47" t="s">
        <v>139</v>
      </c>
      <c r="P16" s="47" t="s">
        <v>140</v>
      </c>
      <c r="Q16" s="47" t="s">
        <v>141</v>
      </c>
      <c r="R16" s="47" t="s">
        <v>142</v>
      </c>
      <c r="S16" s="47" t="s">
        <v>143</v>
      </c>
      <c r="T16" s="47" t="s">
        <v>139</v>
      </c>
      <c r="U16" s="47" t="s">
        <v>140</v>
      </c>
      <c r="V16" s="47" t="s">
        <v>141</v>
      </c>
      <c r="W16" s="47" t="s">
        <v>142</v>
      </c>
      <c r="X16" s="47" t="s">
        <v>143</v>
      </c>
      <c r="Y16" s="47" t="s">
        <v>139</v>
      </c>
      <c r="Z16" s="47" t="s">
        <v>140</v>
      </c>
      <c r="AA16" s="47" t="s">
        <v>141</v>
      </c>
      <c r="AB16" s="47" t="s">
        <v>142</v>
      </c>
      <c r="AC16" s="47" t="s">
        <v>143</v>
      </c>
      <c r="AD16" s="433"/>
      <c r="AE16" s="90" t="s">
        <v>139</v>
      </c>
      <c r="AF16" s="47" t="s">
        <v>140</v>
      </c>
      <c r="AG16" s="47" t="s">
        <v>141</v>
      </c>
      <c r="AH16" s="47" t="s">
        <v>142</v>
      </c>
      <c r="AI16" s="47" t="s">
        <v>143</v>
      </c>
      <c r="AJ16" s="90" t="s">
        <v>139</v>
      </c>
      <c r="AK16" s="47" t="s">
        <v>140</v>
      </c>
      <c r="AL16" s="47" t="s">
        <v>141</v>
      </c>
      <c r="AM16" s="47" t="s">
        <v>142</v>
      </c>
      <c r="AN16" s="47" t="s">
        <v>143</v>
      </c>
      <c r="AO16" s="47" t="s">
        <v>139</v>
      </c>
      <c r="AP16" s="47" t="s">
        <v>140</v>
      </c>
      <c r="AQ16" s="47" t="s">
        <v>141</v>
      </c>
      <c r="AR16" s="47" t="s">
        <v>142</v>
      </c>
      <c r="AS16" s="47" t="s">
        <v>143</v>
      </c>
      <c r="AT16" s="47" t="s">
        <v>139</v>
      </c>
      <c r="AU16" s="47" t="s">
        <v>140</v>
      </c>
      <c r="AV16" s="47" t="s">
        <v>141</v>
      </c>
      <c r="AW16" s="47" t="s">
        <v>142</v>
      </c>
      <c r="AX16" s="47" t="s">
        <v>143</v>
      </c>
      <c r="AY16" s="47" t="s">
        <v>139</v>
      </c>
      <c r="AZ16" s="47" t="s">
        <v>140</v>
      </c>
      <c r="BA16" s="47" t="s">
        <v>141</v>
      </c>
      <c r="BB16" s="47" t="s">
        <v>142</v>
      </c>
      <c r="BC16" s="47" t="s">
        <v>143</v>
      </c>
    </row>
    <row r="17" spans="1:66" s="10" customFormat="1" ht="11.25" customHeight="1" x14ac:dyDescent="0.15">
      <c r="A17" s="46">
        <v>1</v>
      </c>
      <c r="B17" s="46">
        <v>2</v>
      </c>
      <c r="C17" s="46">
        <v>3</v>
      </c>
      <c r="D17" s="46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1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1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66" s="88" customFormat="1" ht="36" customHeight="1" x14ac:dyDescent="0.2">
      <c r="A18" s="116">
        <v>0</v>
      </c>
      <c r="B18" s="116" t="s">
        <v>10</v>
      </c>
      <c r="C18" s="116"/>
      <c r="D18" s="115">
        <f>'10'!G21</f>
        <v>5.7750000000000004</v>
      </c>
      <c r="E18" s="117">
        <f>SUM(E19:E22)</f>
        <v>1.9635</v>
      </c>
      <c r="F18" s="115">
        <f t="shared" ref="F18:BC18" si="0">SUM(F19:F22)</f>
        <v>0</v>
      </c>
      <c r="G18" s="115">
        <f t="shared" si="0"/>
        <v>1.1734800000000001</v>
      </c>
      <c r="H18" s="115">
        <f t="shared" si="0"/>
        <v>0</v>
      </c>
      <c r="I18" s="115">
        <f t="shared" si="0"/>
        <v>4.8895000000000008E-2</v>
      </c>
      <c r="J18" s="115">
        <f t="shared" si="0"/>
        <v>0</v>
      </c>
      <c r="K18" s="115">
        <f t="shared" si="0"/>
        <v>0</v>
      </c>
      <c r="L18" s="115">
        <f t="shared" si="0"/>
        <v>0</v>
      </c>
      <c r="M18" s="115">
        <f t="shared" si="0"/>
        <v>0</v>
      </c>
      <c r="N18" s="115">
        <f t="shared" si="0"/>
        <v>0</v>
      </c>
      <c r="O18" s="115">
        <f t="shared" si="0"/>
        <v>0.57750000000000001</v>
      </c>
      <c r="P18" s="115">
        <f t="shared" si="0"/>
        <v>0</v>
      </c>
      <c r="Q18" s="115">
        <f t="shared" si="0"/>
        <v>0.5544</v>
      </c>
      <c r="R18" s="115">
        <f t="shared" si="0"/>
        <v>0</v>
      </c>
      <c r="S18" s="115">
        <f t="shared" si="0"/>
        <v>2.3100000000000002E-2</v>
      </c>
      <c r="T18" s="115">
        <f t="shared" si="0"/>
        <v>0.64487499999999998</v>
      </c>
      <c r="U18" s="115">
        <f t="shared" si="0"/>
        <v>0</v>
      </c>
      <c r="V18" s="115">
        <f t="shared" si="0"/>
        <v>0.61908000000000007</v>
      </c>
      <c r="W18" s="115">
        <f t="shared" si="0"/>
        <v>0</v>
      </c>
      <c r="X18" s="115">
        <f t="shared" si="0"/>
        <v>2.5795000000000005E-2</v>
      </c>
      <c r="Y18" s="115">
        <f t="shared" si="0"/>
        <v>0</v>
      </c>
      <c r="Z18" s="115">
        <f t="shared" si="0"/>
        <v>0</v>
      </c>
      <c r="AA18" s="115">
        <f t="shared" si="0"/>
        <v>0</v>
      </c>
      <c r="AB18" s="115">
        <f t="shared" si="0"/>
        <v>0</v>
      </c>
      <c r="AC18" s="115">
        <f t="shared" si="0"/>
        <v>0</v>
      </c>
      <c r="AD18" s="117">
        <f t="shared" si="0"/>
        <v>4.8509999999999991</v>
      </c>
      <c r="AE18" s="125">
        <f t="shared" si="0"/>
        <v>1.64934</v>
      </c>
      <c r="AF18" s="126">
        <f t="shared" si="0"/>
        <v>0</v>
      </c>
      <c r="AG18" s="126">
        <f t="shared" si="0"/>
        <v>1.5708000000000002</v>
      </c>
      <c r="AH18" s="126">
        <f t="shared" si="0"/>
        <v>0</v>
      </c>
      <c r="AI18" s="126">
        <f t="shared" si="0"/>
        <v>7.8540000000000013E-2</v>
      </c>
      <c r="AJ18" s="126">
        <f t="shared" si="0"/>
        <v>0.48510000000000003</v>
      </c>
      <c r="AK18" s="126">
        <f t="shared" si="0"/>
        <v>0</v>
      </c>
      <c r="AL18" s="126">
        <f t="shared" si="0"/>
        <v>0.46200000000000002</v>
      </c>
      <c r="AM18" s="126">
        <f t="shared" si="0"/>
        <v>0</v>
      </c>
      <c r="AN18" s="126">
        <f t="shared" si="0"/>
        <v>2.3100000000000002E-2</v>
      </c>
      <c r="AO18" s="126">
        <f t="shared" si="0"/>
        <v>0.54169500000000004</v>
      </c>
      <c r="AP18" s="126">
        <f t="shared" si="0"/>
        <v>0</v>
      </c>
      <c r="AQ18" s="126">
        <f t="shared" si="0"/>
        <v>0.51590000000000014</v>
      </c>
      <c r="AR18" s="126">
        <f t="shared" si="0"/>
        <v>0</v>
      </c>
      <c r="AS18" s="126">
        <f t="shared" si="0"/>
        <v>2.5795000000000005E-2</v>
      </c>
      <c r="AT18" s="126">
        <f t="shared" si="0"/>
        <v>0.28297500000000003</v>
      </c>
      <c r="AU18" s="126">
        <f t="shared" si="0"/>
        <v>0</v>
      </c>
      <c r="AV18" s="126">
        <f t="shared" si="0"/>
        <v>0.26950000000000002</v>
      </c>
      <c r="AW18" s="126">
        <f t="shared" si="0"/>
        <v>0</v>
      </c>
      <c r="AX18" s="126">
        <f t="shared" si="0"/>
        <v>1.3475000000000001E-2</v>
      </c>
      <c r="AY18" s="126">
        <f t="shared" si="0"/>
        <v>0.33957000000000004</v>
      </c>
      <c r="AZ18" s="126">
        <f t="shared" si="0"/>
        <v>0</v>
      </c>
      <c r="BA18" s="126">
        <f t="shared" si="0"/>
        <v>0.32340000000000002</v>
      </c>
      <c r="BB18" s="126">
        <f t="shared" si="0"/>
        <v>0</v>
      </c>
      <c r="BC18" s="126">
        <f t="shared" si="0"/>
        <v>1.617E-2</v>
      </c>
    </row>
    <row r="19" spans="1:66" s="10" customFormat="1" ht="101.25" x14ac:dyDescent="0.15">
      <c r="A19" s="2" t="s">
        <v>170</v>
      </c>
      <c r="B19" s="3" t="s">
        <v>171</v>
      </c>
      <c r="C19" s="2" t="s">
        <v>172</v>
      </c>
      <c r="D19" s="12">
        <f>'10'!G22</f>
        <v>0</v>
      </c>
      <c r="E19" s="12">
        <f>'10'!H22</f>
        <v>0</v>
      </c>
      <c r="F19" s="12">
        <f>K19+P19+U19+Z19</f>
        <v>0</v>
      </c>
      <c r="G19" s="12">
        <f t="shared" ref="G19:I19" si="1">L19+Q19+V19+AA19</f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>
        <f>'10'!J22</f>
        <v>0</v>
      </c>
      <c r="L19" s="12"/>
      <c r="M19" s="12"/>
      <c r="N19" s="12"/>
      <c r="O19" s="89"/>
      <c r="P19" s="12"/>
      <c r="Q19" s="12"/>
      <c r="R19" s="12"/>
      <c r="S19" s="12"/>
      <c r="T19" s="89">
        <f>'10'!N22</f>
        <v>0</v>
      </c>
      <c r="U19" s="12"/>
      <c r="V19" s="12"/>
      <c r="W19" s="12"/>
      <c r="X19" s="12"/>
      <c r="Y19" s="89">
        <f>'10'!P22</f>
        <v>0</v>
      </c>
      <c r="Z19" s="12"/>
      <c r="AA19" s="12"/>
      <c r="AB19" s="12"/>
      <c r="AC19" s="12"/>
      <c r="AD19" s="12">
        <f>'12'!H19</f>
        <v>0</v>
      </c>
      <c r="AE19" s="44">
        <f>'12'!I19</f>
        <v>0</v>
      </c>
      <c r="AF19" s="12">
        <f>AK19+AP19+AU19+AZ19</f>
        <v>0</v>
      </c>
      <c r="AG19" s="12">
        <f t="shared" ref="AG19:AG22" si="2">AL19+AQ19+AV19+BA19</f>
        <v>0</v>
      </c>
      <c r="AH19" s="12">
        <f t="shared" ref="AH19:AH22" si="3">AM19+AR19+AW19+BB19</f>
        <v>0</v>
      </c>
      <c r="AI19" s="12">
        <f t="shared" ref="AI19:AI22" si="4">AN19+AS19+AX19+BC19</f>
        <v>0</v>
      </c>
      <c r="AJ19" s="44">
        <f>'12'!K19</f>
        <v>0</v>
      </c>
      <c r="AK19" s="62"/>
      <c r="AL19" s="62"/>
      <c r="AM19" s="62"/>
      <c r="AN19" s="62"/>
      <c r="AO19" s="80">
        <f>'12'!M19</f>
        <v>0</v>
      </c>
      <c r="AP19" s="62"/>
      <c r="AQ19" s="62"/>
      <c r="AR19" s="62"/>
      <c r="AS19" s="62"/>
      <c r="AT19" s="80">
        <f>'12'!O19</f>
        <v>0</v>
      </c>
      <c r="AU19" s="62"/>
      <c r="AV19" s="62"/>
      <c r="AW19" s="62"/>
      <c r="AX19" s="62"/>
      <c r="AY19" s="80">
        <f>'12'!Q19</f>
        <v>0</v>
      </c>
      <c r="AZ19" s="62"/>
      <c r="BA19" s="62"/>
      <c r="BB19" s="62"/>
      <c r="BC19" s="62"/>
      <c r="BI19" s="141"/>
      <c r="BJ19" s="141"/>
      <c r="BK19" s="141"/>
      <c r="BL19" s="141"/>
      <c r="BM19" s="141"/>
      <c r="BN19" s="141"/>
    </row>
    <row r="20" spans="1:66" s="10" customFormat="1" ht="180" x14ac:dyDescent="0.15">
      <c r="A20" s="2" t="s">
        <v>173</v>
      </c>
      <c r="B20" s="3" t="s">
        <v>844</v>
      </c>
      <c r="C20" s="2" t="s">
        <v>174</v>
      </c>
      <c r="D20" s="12">
        <f>'10'!G23</f>
        <v>5.7750000000000004</v>
      </c>
      <c r="E20" s="12">
        <f>'10'!H23</f>
        <v>1.9635</v>
      </c>
      <c r="F20" s="12">
        <f t="shared" ref="F20:F22" si="5">K20+P20+U20+Z20</f>
        <v>0</v>
      </c>
      <c r="G20" s="12">
        <f t="shared" ref="G20:G22" si="6">L20+Q20+V20+AA20</f>
        <v>1.1734800000000001</v>
      </c>
      <c r="H20" s="12">
        <f t="shared" ref="H20:H22" si="7">M20+R20+W20+AB20</f>
        <v>0</v>
      </c>
      <c r="I20" s="12">
        <f t="shared" ref="I20:I22" si="8">N20+S20+X20+AC20</f>
        <v>4.8895000000000008E-2</v>
      </c>
      <c r="J20" s="12">
        <f>'10'!J23</f>
        <v>0</v>
      </c>
      <c r="K20" s="12"/>
      <c r="L20" s="12"/>
      <c r="M20" s="12"/>
      <c r="N20" s="12"/>
      <c r="O20" s="89">
        <f>Q20+S20</f>
        <v>0.57750000000000001</v>
      </c>
      <c r="P20" s="12"/>
      <c r="Q20" s="12">
        <v>0.5544</v>
      </c>
      <c r="R20" s="12"/>
      <c r="S20" s="12">
        <v>2.3100000000000002E-2</v>
      </c>
      <c r="T20" s="89">
        <f>'10'!N23</f>
        <v>0.64487499999999998</v>
      </c>
      <c r="U20" s="12"/>
      <c r="V20" s="12">
        <v>0.61908000000000007</v>
      </c>
      <c r="W20" s="12"/>
      <c r="X20" s="12">
        <v>2.5795000000000005E-2</v>
      </c>
      <c r="Y20" s="89"/>
      <c r="Z20" s="12"/>
      <c r="AA20" s="12"/>
      <c r="AB20" s="12"/>
      <c r="AC20" s="12"/>
      <c r="AD20" s="12">
        <f>'12'!H20</f>
        <v>4.8509999999999991</v>
      </c>
      <c r="AE20" s="62">
        <f>AJ20+AO20+AT20+AY20</f>
        <v>1.64934</v>
      </c>
      <c r="AF20" s="12">
        <f t="shared" ref="AF20:AF22" si="9">AK20+AP20+AU20+AZ20</f>
        <v>0</v>
      </c>
      <c r="AG20" s="12">
        <f t="shared" si="2"/>
        <v>1.5708000000000002</v>
      </c>
      <c r="AH20" s="12">
        <f t="shared" si="3"/>
        <v>0</v>
      </c>
      <c r="AI20" s="12">
        <f t="shared" si="4"/>
        <v>7.8540000000000013E-2</v>
      </c>
      <c r="AJ20" s="62">
        <f>'12'!K20</f>
        <v>0.48510000000000003</v>
      </c>
      <c r="AK20" s="62"/>
      <c r="AL20" s="62">
        <v>0.46200000000000002</v>
      </c>
      <c r="AM20" s="62"/>
      <c r="AN20" s="62">
        <v>2.3100000000000002E-2</v>
      </c>
      <c r="AO20" s="62">
        <f>'12'!M20</f>
        <v>0.54169500000000004</v>
      </c>
      <c r="AP20" s="62"/>
      <c r="AQ20" s="62">
        <v>0.51590000000000014</v>
      </c>
      <c r="AR20" s="62"/>
      <c r="AS20" s="62">
        <v>2.5795000000000005E-2</v>
      </c>
      <c r="AT20" s="80">
        <f>'12'!O20</f>
        <v>0.28297500000000003</v>
      </c>
      <c r="AU20" s="62"/>
      <c r="AV20" s="62">
        <v>0.26950000000000002</v>
      </c>
      <c r="AW20" s="62"/>
      <c r="AX20" s="62">
        <v>1.3475000000000001E-2</v>
      </c>
      <c r="AY20" s="401">
        <f>BA20+BC20</f>
        <v>0.33957000000000004</v>
      </c>
      <c r="AZ20" s="62"/>
      <c r="BA20" s="62">
        <v>0.32340000000000002</v>
      </c>
      <c r="BB20" s="62"/>
      <c r="BC20" s="62">
        <f>0.01617</f>
        <v>1.617E-2</v>
      </c>
      <c r="BE20" s="141"/>
      <c r="BF20" s="141"/>
      <c r="BG20" s="141"/>
      <c r="BH20" s="141"/>
      <c r="BJ20" s="141"/>
      <c r="BK20" s="141"/>
      <c r="BL20" s="141"/>
      <c r="BM20" s="141"/>
      <c r="BN20" s="141"/>
    </row>
    <row r="21" spans="1:66" s="10" customFormat="1" ht="78.75" x14ac:dyDescent="0.15">
      <c r="A21" s="2" t="s">
        <v>175</v>
      </c>
      <c r="B21" s="3" t="s">
        <v>176</v>
      </c>
      <c r="C21" s="2" t="s">
        <v>177</v>
      </c>
      <c r="D21" s="12">
        <f>'10'!G24</f>
        <v>0</v>
      </c>
      <c r="E21" s="12">
        <f>'10'!H24</f>
        <v>0</v>
      </c>
      <c r="F21" s="12">
        <f t="shared" si="5"/>
        <v>0</v>
      </c>
      <c r="G21" s="12">
        <f t="shared" si="6"/>
        <v>0</v>
      </c>
      <c r="H21" s="12">
        <f t="shared" si="7"/>
        <v>0</v>
      </c>
      <c r="I21" s="12">
        <f t="shared" si="8"/>
        <v>0</v>
      </c>
      <c r="J21" s="12">
        <f>'10'!J24</f>
        <v>0</v>
      </c>
      <c r="K21" s="12"/>
      <c r="L21" s="12"/>
      <c r="M21" s="12"/>
      <c r="N21" s="12"/>
      <c r="O21" s="89">
        <f>'10'!L24</f>
        <v>0</v>
      </c>
      <c r="P21" s="12"/>
      <c r="Q21" s="12"/>
      <c r="R21" s="12"/>
      <c r="S21" s="12"/>
      <c r="T21" s="89">
        <f>'10'!N24</f>
        <v>0</v>
      </c>
      <c r="U21" s="12"/>
      <c r="V21" s="12"/>
      <c r="W21" s="12"/>
      <c r="X21" s="12"/>
      <c r="Y21" s="89">
        <f>'10'!P24</f>
        <v>0</v>
      </c>
      <c r="Z21" s="12"/>
      <c r="AA21" s="12"/>
      <c r="AB21" s="12"/>
      <c r="AC21" s="12"/>
      <c r="AD21" s="12">
        <f>'12'!H21</f>
        <v>0</v>
      </c>
      <c r="AE21" s="44">
        <f>'12'!I21</f>
        <v>0</v>
      </c>
      <c r="AF21" s="12">
        <f t="shared" si="9"/>
        <v>0</v>
      </c>
      <c r="AG21" s="12">
        <f t="shared" si="2"/>
        <v>0</v>
      </c>
      <c r="AH21" s="12">
        <f t="shared" si="3"/>
        <v>0</v>
      </c>
      <c r="AI21" s="12">
        <f t="shared" si="4"/>
        <v>0</v>
      </c>
      <c r="AJ21" s="44">
        <f>'12'!K21</f>
        <v>0</v>
      </c>
      <c r="AK21" s="35"/>
      <c r="AL21" s="35"/>
      <c r="AM21" s="35"/>
      <c r="AN21" s="35"/>
      <c r="AO21" s="80">
        <f>'12'!M21</f>
        <v>0</v>
      </c>
      <c r="AP21" s="35"/>
      <c r="AQ21" s="35"/>
      <c r="AR21" s="35"/>
      <c r="AS21" s="35"/>
      <c r="AT21" s="80">
        <f>'12'!O21</f>
        <v>0</v>
      </c>
      <c r="AU21" s="35"/>
      <c r="AV21" s="35"/>
      <c r="AW21" s="35"/>
      <c r="AX21" s="35"/>
      <c r="AY21" s="80">
        <f>'12'!Q21</f>
        <v>0</v>
      </c>
      <c r="AZ21" s="35"/>
      <c r="BA21" s="35"/>
      <c r="BB21" s="35"/>
      <c r="BC21" s="35"/>
      <c r="BJ21" s="141"/>
      <c r="BK21" s="141"/>
      <c r="BL21" s="141"/>
      <c r="BM21" s="141"/>
      <c r="BN21" s="141"/>
    </row>
    <row r="22" spans="1:66" s="10" customFormat="1" ht="90" x14ac:dyDescent="0.15">
      <c r="A22" s="2" t="s">
        <v>178</v>
      </c>
      <c r="B22" s="3" t="s">
        <v>179</v>
      </c>
      <c r="C22" s="2" t="s">
        <v>180</v>
      </c>
      <c r="D22" s="12">
        <f>'10'!G25</f>
        <v>0</v>
      </c>
      <c r="E22" s="12">
        <f>'10'!H25</f>
        <v>0</v>
      </c>
      <c r="F22" s="12">
        <f t="shared" si="5"/>
        <v>0</v>
      </c>
      <c r="G22" s="12">
        <f t="shared" si="6"/>
        <v>0</v>
      </c>
      <c r="H22" s="12">
        <f t="shared" si="7"/>
        <v>0</v>
      </c>
      <c r="I22" s="12">
        <f t="shared" si="8"/>
        <v>0</v>
      </c>
      <c r="J22" s="12">
        <f>'10'!J25</f>
        <v>0</v>
      </c>
      <c r="K22" s="12"/>
      <c r="L22" s="12"/>
      <c r="M22" s="12"/>
      <c r="N22" s="12"/>
      <c r="O22" s="89">
        <f>'10'!L25</f>
        <v>0</v>
      </c>
      <c r="P22" s="12"/>
      <c r="Q22" s="12"/>
      <c r="R22" s="12"/>
      <c r="S22" s="12"/>
      <c r="T22" s="89">
        <f>'10'!N25</f>
        <v>0</v>
      </c>
      <c r="U22" s="12"/>
      <c r="V22" s="12"/>
      <c r="W22" s="12"/>
      <c r="X22" s="12"/>
      <c r="Y22" s="89">
        <f>'10'!P25</f>
        <v>0</v>
      </c>
      <c r="Z22" s="12"/>
      <c r="AA22" s="12"/>
      <c r="AB22" s="12"/>
      <c r="AC22" s="12"/>
      <c r="AD22" s="12">
        <f>'12'!H22</f>
        <v>0</v>
      </c>
      <c r="AE22" s="44">
        <f>'12'!I22</f>
        <v>0</v>
      </c>
      <c r="AF22" s="12">
        <f t="shared" si="9"/>
        <v>0</v>
      </c>
      <c r="AG22" s="12">
        <f t="shared" si="2"/>
        <v>0</v>
      </c>
      <c r="AH22" s="12">
        <f t="shared" si="3"/>
        <v>0</v>
      </c>
      <c r="AI22" s="12">
        <f t="shared" si="4"/>
        <v>0</v>
      </c>
      <c r="AJ22" s="44">
        <f>'12'!K22</f>
        <v>0</v>
      </c>
      <c r="AK22" s="62"/>
      <c r="AL22" s="62"/>
      <c r="AM22" s="62"/>
      <c r="AN22" s="62"/>
      <c r="AO22" s="80">
        <f>'12'!M22</f>
        <v>0</v>
      </c>
      <c r="AP22" s="62"/>
      <c r="AQ22" s="62"/>
      <c r="AR22" s="62"/>
      <c r="AS22" s="62"/>
      <c r="AT22" s="80">
        <f>'12'!O22</f>
        <v>0</v>
      </c>
      <c r="AU22" s="62"/>
      <c r="AV22" s="62"/>
      <c r="AW22" s="62"/>
      <c r="AX22" s="62"/>
      <c r="AY22" s="80">
        <f>'12'!Q22</f>
        <v>0</v>
      </c>
      <c r="AZ22" s="62"/>
      <c r="BA22" s="62"/>
      <c r="BB22" s="62"/>
      <c r="BC22" s="62"/>
      <c r="BJ22" s="141"/>
      <c r="BK22" s="141"/>
      <c r="BL22" s="141"/>
      <c r="BM22" s="141"/>
      <c r="BN22" s="141"/>
    </row>
    <row r="24" spans="1:66" x14ac:dyDescent="0.25">
      <c r="AO24" s="102"/>
      <c r="AT24" s="101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63"/>
  <sheetViews>
    <sheetView showZeros="0" topLeftCell="A255" zoomScale="85" zoomScaleNormal="85" workbookViewId="0">
      <selection activeCell="L24" sqref="L24"/>
    </sheetView>
  </sheetViews>
  <sheetFormatPr defaultColWidth="10.28515625" defaultRowHeight="15.75" x14ac:dyDescent="0.25"/>
  <cols>
    <col min="1" max="1" width="10.140625" style="230" customWidth="1"/>
    <col min="2" max="2" width="85.7109375" style="231" customWidth="1"/>
    <col min="3" max="3" width="17.7109375" style="232" customWidth="1"/>
    <col min="4" max="4" width="17.7109375" style="255" customWidth="1"/>
    <col min="5" max="5" width="17.7109375" style="242" customWidth="1"/>
    <col min="6" max="8" width="17.7109375" style="169" customWidth="1"/>
    <col min="9" max="11" width="11.28515625" style="169" bestFit="1" customWidth="1"/>
    <col min="12" max="12" width="14.42578125" style="169" customWidth="1"/>
    <col min="13" max="16384" width="10.28515625" style="169"/>
  </cols>
  <sheetData>
    <row r="1" spans="1:8" x14ac:dyDescent="0.25">
      <c r="A1" s="8"/>
      <c r="B1" s="8"/>
      <c r="C1" s="8"/>
      <c r="D1" s="235"/>
      <c r="E1" s="236"/>
      <c r="F1" s="137" t="s">
        <v>162</v>
      </c>
      <c r="G1" s="167"/>
      <c r="H1" s="168"/>
    </row>
    <row r="2" spans="1:8" x14ac:dyDescent="0.25">
      <c r="A2" s="8"/>
      <c r="B2" s="8"/>
      <c r="C2" s="8"/>
      <c r="D2" s="235"/>
      <c r="E2" s="236"/>
      <c r="F2" s="137" t="s">
        <v>163</v>
      </c>
      <c r="G2" s="167"/>
      <c r="H2" s="168"/>
    </row>
    <row r="3" spans="1:8" x14ac:dyDescent="0.25">
      <c r="A3" s="8"/>
      <c r="B3" s="8"/>
      <c r="C3" s="8"/>
      <c r="D3" s="235"/>
      <c r="E3" s="236"/>
      <c r="F3" s="137" t="s">
        <v>168</v>
      </c>
      <c r="G3" s="167"/>
      <c r="H3" s="168"/>
    </row>
    <row r="4" spans="1:8" x14ac:dyDescent="0.25">
      <c r="A4" s="8"/>
      <c r="B4" s="8"/>
      <c r="C4" s="8"/>
      <c r="D4" s="235"/>
      <c r="E4" s="236"/>
      <c r="F4" s="137" t="s">
        <v>169</v>
      </c>
      <c r="G4" s="167"/>
      <c r="H4" s="168"/>
    </row>
    <row r="5" spans="1:8" x14ac:dyDescent="0.25">
      <c r="A5" s="8"/>
      <c r="B5" s="8"/>
      <c r="C5" s="8"/>
      <c r="D5" s="235"/>
      <c r="E5" s="236"/>
      <c r="F5" s="546" t="s">
        <v>164</v>
      </c>
      <c r="G5" s="546"/>
      <c r="H5" s="168"/>
    </row>
    <row r="6" spans="1:8" x14ac:dyDescent="0.25">
      <c r="A6" s="8"/>
      <c r="B6" s="8"/>
      <c r="C6" s="8"/>
      <c r="D6" s="235"/>
      <c r="E6" s="236"/>
      <c r="F6" s="137" t="s">
        <v>165</v>
      </c>
      <c r="G6" s="167"/>
      <c r="H6" s="168"/>
    </row>
    <row r="7" spans="1:8" x14ac:dyDescent="0.25">
      <c r="A7" s="8"/>
      <c r="B7" s="8"/>
      <c r="C7" s="8"/>
      <c r="D7" s="235"/>
      <c r="E7" s="236"/>
      <c r="F7" s="170" t="s">
        <v>166</v>
      </c>
      <c r="G7" s="167"/>
      <c r="H7" s="168"/>
    </row>
    <row r="8" spans="1:8" x14ac:dyDescent="0.25">
      <c r="A8" s="8"/>
      <c r="B8" s="8"/>
      <c r="C8" s="8"/>
      <c r="D8" s="235"/>
      <c r="E8" s="236"/>
      <c r="F8" s="167"/>
      <c r="G8" s="167"/>
      <c r="H8" s="167"/>
    </row>
    <row r="9" spans="1:8" x14ac:dyDescent="0.25">
      <c r="A9" s="107"/>
      <c r="B9" s="107"/>
      <c r="C9" s="107"/>
      <c r="D9" s="165"/>
      <c r="E9" s="237"/>
      <c r="F9" s="167" t="s">
        <v>183</v>
      </c>
      <c r="G9" s="171"/>
      <c r="H9" s="167"/>
    </row>
    <row r="10" spans="1:8" ht="30.75" customHeight="1" x14ac:dyDescent="0.25">
      <c r="A10" s="107"/>
      <c r="B10" s="107"/>
      <c r="C10" s="107"/>
      <c r="D10" s="165"/>
      <c r="E10" s="237"/>
      <c r="F10" s="547" t="s">
        <v>11</v>
      </c>
      <c r="G10" s="547"/>
      <c r="H10" s="547"/>
    </row>
    <row r="11" spans="1:8" x14ac:dyDescent="0.25">
      <c r="A11" s="8"/>
      <c r="B11" s="8"/>
      <c r="C11" s="8"/>
      <c r="D11" s="235"/>
      <c r="E11" s="236"/>
      <c r="F11" s="8"/>
      <c r="G11" s="8"/>
      <c r="H11" s="8"/>
    </row>
    <row r="12" spans="1:8" x14ac:dyDescent="0.25">
      <c r="A12" s="548" t="s">
        <v>184</v>
      </c>
      <c r="B12" s="548"/>
      <c r="C12" s="548"/>
      <c r="D12" s="548"/>
      <c r="E12" s="548"/>
      <c r="F12" s="548"/>
      <c r="G12" s="548"/>
      <c r="H12" s="548"/>
    </row>
    <row r="13" spans="1:8" x14ac:dyDescent="0.25">
      <c r="A13" s="8"/>
      <c r="B13" s="8"/>
      <c r="C13" s="8"/>
      <c r="D13" s="235"/>
      <c r="E13" s="236"/>
      <c r="F13" s="8"/>
      <c r="G13" s="8"/>
      <c r="H13" s="8"/>
    </row>
    <row r="14" spans="1:8" x14ac:dyDescent="0.25">
      <c r="A14" s="549" t="s">
        <v>185</v>
      </c>
      <c r="B14" s="549"/>
      <c r="C14" s="533" t="s">
        <v>181</v>
      </c>
      <c r="D14" s="533"/>
      <c r="E14" s="533"/>
      <c r="F14" s="533"/>
      <c r="G14" s="533"/>
      <c r="H14" s="533"/>
    </row>
    <row r="15" spans="1:8" x14ac:dyDescent="0.25">
      <c r="A15" s="166"/>
      <c r="B15" s="166"/>
      <c r="C15" s="545" t="s">
        <v>13</v>
      </c>
      <c r="D15" s="545"/>
      <c r="E15" s="545"/>
      <c r="F15" s="545"/>
      <c r="G15" s="545"/>
      <c r="H15" s="545"/>
    </row>
    <row r="16" spans="1:8" x14ac:dyDescent="0.25">
      <c r="A16" s="8"/>
      <c r="B16" s="8"/>
      <c r="C16" s="8"/>
      <c r="D16" s="235"/>
      <c r="E16" s="236"/>
      <c r="F16" s="8"/>
      <c r="G16" s="8"/>
      <c r="H16" s="8"/>
    </row>
    <row r="17" spans="1:8" x14ac:dyDescent="0.25">
      <c r="A17" s="172"/>
      <c r="B17" s="173" t="s">
        <v>186</v>
      </c>
      <c r="C17" s="533" t="s">
        <v>181</v>
      </c>
      <c r="D17" s="533"/>
      <c r="E17" s="533"/>
      <c r="F17" s="533"/>
      <c r="G17" s="533"/>
      <c r="H17" s="174"/>
    </row>
    <row r="18" spans="1:8" x14ac:dyDescent="0.25">
      <c r="A18" s="8"/>
      <c r="B18" s="8"/>
      <c r="C18" s="8"/>
      <c r="D18" s="235"/>
      <c r="E18" s="236"/>
      <c r="F18" s="8"/>
      <c r="G18" s="8"/>
      <c r="H18" s="8"/>
    </row>
    <row r="19" spans="1:8" x14ac:dyDescent="0.25">
      <c r="A19" s="172"/>
      <c r="B19" s="172"/>
      <c r="C19" s="172"/>
      <c r="D19" s="238" t="s">
        <v>187</v>
      </c>
      <c r="E19" s="316">
        <v>2024</v>
      </c>
      <c r="F19" s="172" t="s">
        <v>15</v>
      </c>
      <c r="G19" s="175"/>
      <c r="H19" s="175"/>
    </row>
    <row r="20" spans="1:8" x14ac:dyDescent="0.25">
      <c r="A20" s="8"/>
      <c r="B20" s="8"/>
      <c r="C20" s="8"/>
      <c r="D20" s="235"/>
      <c r="E20" s="236"/>
      <c r="F20" s="8"/>
      <c r="G20" s="8"/>
      <c r="H20" s="8"/>
    </row>
    <row r="21" spans="1:8" x14ac:dyDescent="0.25">
      <c r="A21" s="172" t="s">
        <v>188</v>
      </c>
      <c r="B21" s="172"/>
      <c r="C21" s="172"/>
      <c r="D21" s="238"/>
      <c r="E21" s="239"/>
      <c r="F21" s="172"/>
      <c r="G21" s="172"/>
      <c r="H21" s="176"/>
    </row>
    <row r="22" spans="1:8" ht="19.5" customHeight="1" x14ac:dyDescent="0.25">
      <c r="A22" s="177" t="s">
        <v>17</v>
      </c>
      <c r="B22" s="167"/>
      <c r="C22" s="534" t="str">
        <f>'10'!H11</f>
        <v>приказом ДЖККиЭ ХМАО-Югры №42-Пр-6 от 06.10.2022</v>
      </c>
      <c r="D22" s="535"/>
      <c r="E22" s="535"/>
      <c r="F22" s="535"/>
      <c r="G22" s="535"/>
      <c r="H22" s="535"/>
    </row>
    <row r="23" spans="1:8" ht="16.5" thickBot="1" x14ac:dyDescent="0.3">
      <c r="A23" s="8"/>
      <c r="B23" s="8"/>
      <c r="C23" s="8"/>
      <c r="D23" s="235"/>
      <c r="E23" s="236"/>
      <c r="F23" s="178"/>
      <c r="G23" s="175"/>
      <c r="H23" s="175"/>
    </row>
    <row r="24" spans="1:8" x14ac:dyDescent="0.25">
      <c r="A24" s="536" t="s">
        <v>189</v>
      </c>
      <c r="B24" s="538" t="s">
        <v>190</v>
      </c>
      <c r="C24" s="540" t="s">
        <v>191</v>
      </c>
      <c r="D24" s="531" t="s">
        <v>856</v>
      </c>
      <c r="E24" s="532"/>
      <c r="F24" s="511" t="s">
        <v>192</v>
      </c>
      <c r="G24" s="542"/>
      <c r="H24" s="543" t="s">
        <v>193</v>
      </c>
    </row>
    <row r="25" spans="1:8" ht="30.75" customHeight="1" thickBot="1" x14ac:dyDescent="0.3">
      <c r="A25" s="537"/>
      <c r="B25" s="539"/>
      <c r="C25" s="541"/>
      <c r="D25" s="179" t="s">
        <v>0</v>
      </c>
      <c r="E25" s="240" t="s">
        <v>5</v>
      </c>
      <c r="F25" s="180" t="s">
        <v>194</v>
      </c>
      <c r="G25" s="180" t="s">
        <v>195</v>
      </c>
      <c r="H25" s="544"/>
    </row>
    <row r="26" spans="1:8" ht="16.5" thickBot="1" x14ac:dyDescent="0.3">
      <c r="A26" s="181">
        <v>1</v>
      </c>
      <c r="B26" s="182">
        <v>2</v>
      </c>
      <c r="C26" s="183">
        <v>3</v>
      </c>
      <c r="D26" s="184">
        <v>4</v>
      </c>
      <c r="E26" s="241">
        <v>5</v>
      </c>
      <c r="F26" s="185">
        <v>6</v>
      </c>
      <c r="G26" s="185">
        <v>7</v>
      </c>
      <c r="H26" s="186">
        <v>8</v>
      </c>
    </row>
    <row r="27" spans="1:8" s="187" customFormat="1" ht="16.5" thickBot="1" x14ac:dyDescent="0.25">
      <c r="A27" s="518" t="s">
        <v>196</v>
      </c>
      <c r="B27" s="519"/>
      <c r="C27" s="519"/>
      <c r="D27" s="520"/>
      <c r="E27" s="312"/>
      <c r="F27" s="313"/>
      <c r="G27" s="313"/>
      <c r="H27" s="314"/>
    </row>
    <row r="28" spans="1:8" s="187" customFormat="1" x14ac:dyDescent="0.2">
      <c r="A28" s="260" t="s">
        <v>182</v>
      </c>
      <c r="B28" s="188" t="s">
        <v>197</v>
      </c>
      <c r="C28" s="261" t="s">
        <v>198</v>
      </c>
      <c r="D28" s="371">
        <v>564.81295499999999</v>
      </c>
      <c r="E28" s="372">
        <v>549.8248218199999</v>
      </c>
      <c r="F28" s="372">
        <f t="shared" ref="F28:F91" si="0">E28-D28</f>
        <v>-14.988133180000091</v>
      </c>
      <c r="G28" s="373">
        <f t="shared" ref="G28:G91" si="1">IF(D28=0,0,(F28/D28)*100)</f>
        <v>-2.6536454320528273</v>
      </c>
      <c r="H28" s="189"/>
    </row>
    <row r="29" spans="1:8" s="187" customFormat="1" hidden="1" x14ac:dyDescent="0.2">
      <c r="A29" s="262" t="s">
        <v>199</v>
      </c>
      <c r="B29" s="190" t="s">
        <v>200</v>
      </c>
      <c r="C29" s="263" t="s">
        <v>198</v>
      </c>
      <c r="D29" s="374">
        <v>0</v>
      </c>
      <c r="E29" s="375">
        <v>0</v>
      </c>
      <c r="F29" s="375">
        <f t="shared" si="0"/>
        <v>0</v>
      </c>
      <c r="G29" s="376">
        <f t="shared" si="1"/>
        <v>0</v>
      </c>
      <c r="H29" s="191"/>
    </row>
    <row r="30" spans="1:8" s="187" customFormat="1" ht="31.5" hidden="1" x14ac:dyDescent="0.2">
      <c r="A30" s="262" t="s">
        <v>201</v>
      </c>
      <c r="B30" s="192" t="s">
        <v>202</v>
      </c>
      <c r="C30" s="263" t="s">
        <v>198</v>
      </c>
      <c r="D30" s="377"/>
      <c r="E30" s="375"/>
      <c r="F30" s="375">
        <f t="shared" si="0"/>
        <v>0</v>
      </c>
      <c r="G30" s="376">
        <f t="shared" si="1"/>
        <v>0</v>
      </c>
      <c r="H30" s="191"/>
    </row>
    <row r="31" spans="1:8" s="187" customFormat="1" ht="31.5" hidden="1" x14ac:dyDescent="0.2">
      <c r="A31" s="262" t="s">
        <v>203</v>
      </c>
      <c r="B31" s="192" t="s">
        <v>204</v>
      </c>
      <c r="C31" s="263" t="s">
        <v>198</v>
      </c>
      <c r="D31" s="377"/>
      <c r="E31" s="375"/>
      <c r="F31" s="375">
        <f t="shared" si="0"/>
        <v>0</v>
      </c>
      <c r="G31" s="376">
        <f t="shared" si="1"/>
        <v>0</v>
      </c>
      <c r="H31" s="191"/>
    </row>
    <row r="32" spans="1:8" s="187" customFormat="1" ht="31.5" hidden="1" x14ac:dyDescent="0.2">
      <c r="A32" s="262" t="s">
        <v>205</v>
      </c>
      <c r="B32" s="192" t="s">
        <v>206</v>
      </c>
      <c r="C32" s="263" t="s">
        <v>198</v>
      </c>
      <c r="D32" s="377"/>
      <c r="E32" s="375"/>
      <c r="F32" s="375">
        <f t="shared" si="0"/>
        <v>0</v>
      </c>
      <c r="G32" s="376">
        <f t="shared" si="1"/>
        <v>0</v>
      </c>
      <c r="H32" s="191"/>
    </row>
    <row r="33" spans="1:8" s="187" customFormat="1" hidden="1" x14ac:dyDescent="0.2">
      <c r="A33" s="262" t="s">
        <v>207</v>
      </c>
      <c r="B33" s="190" t="s">
        <v>208</v>
      </c>
      <c r="C33" s="263" t="s">
        <v>198</v>
      </c>
      <c r="D33" s="377"/>
      <c r="E33" s="375"/>
      <c r="F33" s="375">
        <f t="shared" si="0"/>
        <v>0</v>
      </c>
      <c r="G33" s="376">
        <f t="shared" si="1"/>
        <v>0</v>
      </c>
      <c r="H33" s="191"/>
    </row>
    <row r="34" spans="1:8" s="187" customFormat="1" hidden="1" x14ac:dyDescent="0.2">
      <c r="A34" s="262" t="s">
        <v>209</v>
      </c>
      <c r="B34" s="190" t="s">
        <v>210</v>
      </c>
      <c r="C34" s="263" t="s">
        <v>198</v>
      </c>
      <c r="D34" s="377"/>
      <c r="E34" s="375"/>
      <c r="F34" s="375">
        <f t="shared" si="0"/>
        <v>0</v>
      </c>
      <c r="G34" s="376">
        <f t="shared" si="1"/>
        <v>0</v>
      </c>
      <c r="H34" s="191"/>
    </row>
    <row r="35" spans="1:8" s="187" customFormat="1" hidden="1" x14ac:dyDescent="0.2">
      <c r="A35" s="262" t="s">
        <v>211</v>
      </c>
      <c r="B35" s="190" t="s">
        <v>212</v>
      </c>
      <c r="C35" s="263" t="s">
        <v>198</v>
      </c>
      <c r="D35" s="377"/>
      <c r="E35" s="375"/>
      <c r="F35" s="375">
        <f t="shared" si="0"/>
        <v>0</v>
      </c>
      <c r="G35" s="376">
        <f t="shared" si="1"/>
        <v>0</v>
      </c>
      <c r="H35" s="191"/>
    </row>
    <row r="36" spans="1:8" s="187" customFormat="1" hidden="1" x14ac:dyDescent="0.2">
      <c r="A36" s="262" t="s">
        <v>213</v>
      </c>
      <c r="B36" s="190" t="s">
        <v>214</v>
      </c>
      <c r="C36" s="263" t="s">
        <v>198</v>
      </c>
      <c r="D36" s="377"/>
      <c r="E36" s="375"/>
      <c r="F36" s="375">
        <f t="shared" si="0"/>
        <v>0</v>
      </c>
      <c r="G36" s="376">
        <f t="shared" si="1"/>
        <v>0</v>
      </c>
      <c r="H36" s="191"/>
    </row>
    <row r="37" spans="1:8" s="187" customFormat="1" x14ac:dyDescent="0.2">
      <c r="A37" s="262" t="s">
        <v>215</v>
      </c>
      <c r="B37" s="190" t="s">
        <v>216</v>
      </c>
      <c r="C37" s="263" t="s">
        <v>198</v>
      </c>
      <c r="D37" s="374">
        <v>564.81295499999999</v>
      </c>
      <c r="E37" s="375">
        <v>549.8248218199999</v>
      </c>
      <c r="F37" s="375">
        <f t="shared" si="0"/>
        <v>-14.988133180000091</v>
      </c>
      <c r="G37" s="376">
        <f t="shared" si="1"/>
        <v>-2.6536454320528273</v>
      </c>
      <c r="H37" s="191"/>
    </row>
    <row r="38" spans="1:8" s="187" customFormat="1" hidden="1" x14ac:dyDescent="0.2">
      <c r="A38" s="262" t="s">
        <v>217</v>
      </c>
      <c r="B38" s="190" t="s">
        <v>218</v>
      </c>
      <c r="C38" s="263" t="s">
        <v>198</v>
      </c>
      <c r="D38" s="377"/>
      <c r="E38" s="375"/>
      <c r="F38" s="375">
        <f t="shared" si="0"/>
        <v>0</v>
      </c>
      <c r="G38" s="376">
        <f t="shared" si="1"/>
        <v>0</v>
      </c>
      <c r="H38" s="191"/>
    </row>
    <row r="39" spans="1:8" s="187" customFormat="1" ht="31.5" hidden="1" x14ac:dyDescent="0.2">
      <c r="A39" s="262" t="s">
        <v>219</v>
      </c>
      <c r="B39" s="192" t="s">
        <v>220</v>
      </c>
      <c r="C39" s="263" t="s">
        <v>198</v>
      </c>
      <c r="D39" s="374">
        <v>0</v>
      </c>
      <c r="E39" s="375">
        <v>0</v>
      </c>
      <c r="F39" s="375">
        <f t="shared" si="0"/>
        <v>0</v>
      </c>
      <c r="G39" s="376">
        <f t="shared" si="1"/>
        <v>0</v>
      </c>
      <c r="H39" s="191"/>
    </row>
    <row r="40" spans="1:8" s="187" customFormat="1" hidden="1" x14ac:dyDescent="0.2">
      <c r="A40" s="262" t="s">
        <v>221</v>
      </c>
      <c r="B40" s="193" t="s">
        <v>222</v>
      </c>
      <c r="C40" s="263" t="s">
        <v>198</v>
      </c>
      <c r="D40" s="374"/>
      <c r="E40" s="375"/>
      <c r="F40" s="375">
        <f t="shared" si="0"/>
        <v>0</v>
      </c>
      <c r="G40" s="376">
        <f t="shared" si="1"/>
        <v>0</v>
      </c>
      <c r="H40" s="191"/>
    </row>
    <row r="41" spans="1:8" s="187" customFormat="1" hidden="1" x14ac:dyDescent="0.2">
      <c r="A41" s="262" t="s">
        <v>223</v>
      </c>
      <c r="B41" s="193" t="s">
        <v>224</v>
      </c>
      <c r="C41" s="263" t="s">
        <v>198</v>
      </c>
      <c r="D41" s="374"/>
      <c r="E41" s="375"/>
      <c r="F41" s="375">
        <f t="shared" si="0"/>
        <v>0</v>
      </c>
      <c r="G41" s="376">
        <f t="shared" si="1"/>
        <v>0</v>
      </c>
      <c r="H41" s="191"/>
    </row>
    <row r="42" spans="1:8" s="187" customFormat="1" ht="16.5" thickBot="1" x14ac:dyDescent="0.25">
      <c r="A42" s="262" t="s">
        <v>225</v>
      </c>
      <c r="B42" s="190" t="s">
        <v>226</v>
      </c>
      <c r="C42" s="264" t="s">
        <v>198</v>
      </c>
      <c r="D42" s="378"/>
      <c r="E42" s="379"/>
      <c r="F42" s="379">
        <f t="shared" si="0"/>
        <v>0</v>
      </c>
      <c r="G42" s="380">
        <f t="shared" si="1"/>
        <v>0</v>
      </c>
      <c r="H42" s="194"/>
    </row>
    <row r="43" spans="1:8" s="187" customFormat="1" ht="31.5" x14ac:dyDescent="0.2">
      <c r="A43" s="265" t="s">
        <v>227</v>
      </c>
      <c r="B43" s="188" t="s">
        <v>228</v>
      </c>
      <c r="C43" s="261" t="s">
        <v>198</v>
      </c>
      <c r="D43" s="371">
        <v>505.69021967972878</v>
      </c>
      <c r="E43" s="372">
        <v>494.73901117999992</v>
      </c>
      <c r="F43" s="372">
        <f t="shared" si="0"/>
        <v>-10.951208499728864</v>
      </c>
      <c r="G43" s="373">
        <f t="shared" si="1"/>
        <v>-2.1655962629976599</v>
      </c>
      <c r="H43" s="189"/>
    </row>
    <row r="44" spans="1:8" s="187" customFormat="1" hidden="1" x14ac:dyDescent="0.2">
      <c r="A44" s="262" t="s">
        <v>229</v>
      </c>
      <c r="B44" s="190" t="s">
        <v>200</v>
      </c>
      <c r="C44" s="263" t="s">
        <v>198</v>
      </c>
      <c r="D44" s="374">
        <v>0</v>
      </c>
      <c r="E44" s="375"/>
      <c r="F44" s="375">
        <f t="shared" si="0"/>
        <v>0</v>
      </c>
      <c r="G44" s="376">
        <f t="shared" si="1"/>
        <v>0</v>
      </c>
      <c r="H44" s="191"/>
    </row>
    <row r="45" spans="1:8" s="187" customFormat="1" ht="31.5" hidden="1" x14ac:dyDescent="0.2">
      <c r="A45" s="262" t="s">
        <v>230</v>
      </c>
      <c r="B45" s="195" t="s">
        <v>202</v>
      </c>
      <c r="C45" s="263" t="s">
        <v>198</v>
      </c>
      <c r="D45" s="377"/>
      <c r="E45" s="375"/>
      <c r="F45" s="375">
        <f t="shared" si="0"/>
        <v>0</v>
      </c>
      <c r="G45" s="376">
        <f t="shared" si="1"/>
        <v>0</v>
      </c>
      <c r="H45" s="191"/>
    </row>
    <row r="46" spans="1:8" s="187" customFormat="1" ht="31.5" hidden="1" x14ac:dyDescent="0.2">
      <c r="A46" s="262" t="s">
        <v>231</v>
      </c>
      <c r="B46" s="195" t="s">
        <v>204</v>
      </c>
      <c r="C46" s="263" t="s">
        <v>198</v>
      </c>
      <c r="D46" s="377"/>
      <c r="E46" s="375"/>
      <c r="F46" s="375">
        <f t="shared" si="0"/>
        <v>0</v>
      </c>
      <c r="G46" s="376">
        <f t="shared" si="1"/>
        <v>0</v>
      </c>
      <c r="H46" s="191"/>
    </row>
    <row r="47" spans="1:8" s="187" customFormat="1" ht="31.5" hidden="1" x14ac:dyDescent="0.2">
      <c r="A47" s="262" t="s">
        <v>232</v>
      </c>
      <c r="B47" s="195" t="s">
        <v>206</v>
      </c>
      <c r="C47" s="263" t="s">
        <v>198</v>
      </c>
      <c r="D47" s="377"/>
      <c r="E47" s="375"/>
      <c r="F47" s="375">
        <f t="shared" si="0"/>
        <v>0</v>
      </c>
      <c r="G47" s="376">
        <f t="shared" si="1"/>
        <v>0</v>
      </c>
      <c r="H47" s="191"/>
    </row>
    <row r="48" spans="1:8" s="187" customFormat="1" hidden="1" x14ac:dyDescent="0.2">
      <c r="A48" s="262" t="s">
        <v>233</v>
      </c>
      <c r="B48" s="190" t="s">
        <v>208</v>
      </c>
      <c r="C48" s="263" t="s">
        <v>198</v>
      </c>
      <c r="D48" s="377"/>
      <c r="E48" s="375"/>
      <c r="F48" s="375">
        <f t="shared" si="0"/>
        <v>0</v>
      </c>
      <c r="G48" s="376">
        <f t="shared" si="1"/>
        <v>0</v>
      </c>
      <c r="H48" s="191"/>
    </row>
    <row r="49" spans="1:8" s="187" customFormat="1" hidden="1" x14ac:dyDescent="0.2">
      <c r="A49" s="262" t="s">
        <v>234</v>
      </c>
      <c r="B49" s="190" t="s">
        <v>210</v>
      </c>
      <c r="C49" s="263" t="s">
        <v>198</v>
      </c>
      <c r="D49" s="377"/>
      <c r="E49" s="375"/>
      <c r="F49" s="375">
        <f t="shared" si="0"/>
        <v>0</v>
      </c>
      <c r="G49" s="376">
        <f t="shared" si="1"/>
        <v>0</v>
      </c>
      <c r="H49" s="191"/>
    </row>
    <row r="50" spans="1:8" s="187" customFormat="1" hidden="1" x14ac:dyDescent="0.2">
      <c r="A50" s="262" t="s">
        <v>235</v>
      </c>
      <c r="B50" s="190" t="s">
        <v>212</v>
      </c>
      <c r="C50" s="263" t="s">
        <v>198</v>
      </c>
      <c r="D50" s="377"/>
      <c r="E50" s="375"/>
      <c r="F50" s="375">
        <f t="shared" si="0"/>
        <v>0</v>
      </c>
      <c r="G50" s="376">
        <f t="shared" si="1"/>
        <v>0</v>
      </c>
      <c r="H50" s="191"/>
    </row>
    <row r="51" spans="1:8" s="187" customFormat="1" hidden="1" x14ac:dyDescent="0.2">
      <c r="A51" s="262" t="s">
        <v>236</v>
      </c>
      <c r="B51" s="190" t="s">
        <v>214</v>
      </c>
      <c r="C51" s="263" t="s">
        <v>198</v>
      </c>
      <c r="D51" s="377"/>
      <c r="E51" s="375"/>
      <c r="F51" s="375">
        <f t="shared" si="0"/>
        <v>0</v>
      </c>
      <c r="G51" s="376">
        <f t="shared" si="1"/>
        <v>0</v>
      </c>
      <c r="H51" s="191"/>
    </row>
    <row r="52" spans="1:8" s="187" customFormat="1" x14ac:dyDescent="0.2">
      <c r="A52" s="262" t="s">
        <v>237</v>
      </c>
      <c r="B52" s="190" t="s">
        <v>216</v>
      </c>
      <c r="C52" s="263" t="s">
        <v>198</v>
      </c>
      <c r="D52" s="374">
        <v>505.69021967972878</v>
      </c>
      <c r="E52" s="375">
        <v>494.73901117999992</v>
      </c>
      <c r="F52" s="375">
        <f t="shared" si="0"/>
        <v>-10.951208499728864</v>
      </c>
      <c r="G52" s="376">
        <f t="shared" si="1"/>
        <v>-2.1655962629976599</v>
      </c>
      <c r="H52" s="191"/>
    </row>
    <row r="53" spans="1:8" s="187" customFormat="1" x14ac:dyDescent="0.2">
      <c r="A53" s="262" t="s">
        <v>238</v>
      </c>
      <c r="B53" s="190" t="s">
        <v>218</v>
      </c>
      <c r="C53" s="263" t="s">
        <v>198</v>
      </c>
      <c r="D53" s="377"/>
      <c r="E53" s="375"/>
      <c r="F53" s="375">
        <f t="shared" si="0"/>
        <v>0</v>
      </c>
      <c r="G53" s="376">
        <f t="shared" si="1"/>
        <v>0</v>
      </c>
      <c r="H53" s="191"/>
    </row>
    <row r="54" spans="1:8" s="187" customFormat="1" ht="31.5" hidden="1" x14ac:dyDescent="0.2">
      <c r="A54" s="262" t="s">
        <v>239</v>
      </c>
      <c r="B54" s="192" t="s">
        <v>220</v>
      </c>
      <c r="C54" s="263" t="s">
        <v>198</v>
      </c>
      <c r="D54" s="374">
        <v>0</v>
      </c>
      <c r="E54" s="375"/>
      <c r="F54" s="375">
        <f t="shared" si="0"/>
        <v>0</v>
      </c>
      <c r="G54" s="376">
        <f t="shared" si="1"/>
        <v>0</v>
      </c>
      <c r="H54" s="191"/>
    </row>
    <row r="55" spans="1:8" s="187" customFormat="1" hidden="1" x14ac:dyDescent="0.2">
      <c r="A55" s="262" t="s">
        <v>240</v>
      </c>
      <c r="B55" s="195" t="s">
        <v>222</v>
      </c>
      <c r="C55" s="263" t="s">
        <v>198</v>
      </c>
      <c r="D55" s="377"/>
      <c r="E55" s="375"/>
      <c r="F55" s="375">
        <f t="shared" si="0"/>
        <v>0</v>
      </c>
      <c r="G55" s="376">
        <f t="shared" si="1"/>
        <v>0</v>
      </c>
      <c r="H55" s="191"/>
    </row>
    <row r="56" spans="1:8" s="187" customFormat="1" hidden="1" x14ac:dyDescent="0.2">
      <c r="A56" s="262" t="s">
        <v>241</v>
      </c>
      <c r="B56" s="195" t="s">
        <v>224</v>
      </c>
      <c r="C56" s="263" t="s">
        <v>198</v>
      </c>
      <c r="D56" s="377"/>
      <c r="E56" s="375"/>
      <c r="F56" s="375">
        <f t="shared" si="0"/>
        <v>0</v>
      </c>
      <c r="G56" s="376">
        <f t="shared" si="1"/>
        <v>0</v>
      </c>
      <c r="H56" s="191"/>
    </row>
    <row r="57" spans="1:8" s="187" customFormat="1" x14ac:dyDescent="0.2">
      <c r="A57" s="262" t="s">
        <v>242</v>
      </c>
      <c r="B57" s="190" t="s">
        <v>226</v>
      </c>
      <c r="C57" s="263" t="s">
        <v>198</v>
      </c>
      <c r="D57" s="374"/>
      <c r="E57" s="375"/>
      <c r="F57" s="375">
        <f t="shared" si="0"/>
        <v>0</v>
      </c>
      <c r="G57" s="376">
        <f t="shared" si="1"/>
        <v>0</v>
      </c>
      <c r="H57" s="191"/>
    </row>
    <row r="58" spans="1:8" s="187" customFormat="1" x14ac:dyDescent="0.2">
      <c r="A58" s="265" t="s">
        <v>243</v>
      </c>
      <c r="B58" s="196" t="s">
        <v>244</v>
      </c>
      <c r="C58" s="266" t="s">
        <v>198</v>
      </c>
      <c r="D58" s="381">
        <v>230.92965000000001</v>
      </c>
      <c r="E58" s="382">
        <v>225.90149681</v>
      </c>
      <c r="F58" s="382">
        <f t="shared" si="0"/>
        <v>-5.0281531900000118</v>
      </c>
      <c r="G58" s="383">
        <f t="shared" si="1"/>
        <v>-2.1773527955375203</v>
      </c>
      <c r="H58" s="191"/>
    </row>
    <row r="59" spans="1:8" s="187" customFormat="1" x14ac:dyDescent="0.2">
      <c r="A59" s="262" t="s">
        <v>230</v>
      </c>
      <c r="B59" s="195" t="s">
        <v>245</v>
      </c>
      <c r="C59" s="263" t="s">
        <v>198</v>
      </c>
      <c r="D59" s="374"/>
      <c r="E59" s="375"/>
      <c r="F59" s="375">
        <f t="shared" si="0"/>
        <v>0</v>
      </c>
      <c r="G59" s="376">
        <f t="shared" si="1"/>
        <v>0</v>
      </c>
      <c r="H59" s="191"/>
    </row>
    <row r="60" spans="1:8" s="187" customFormat="1" x14ac:dyDescent="0.2">
      <c r="A60" s="262" t="s">
        <v>231</v>
      </c>
      <c r="B60" s="193" t="s">
        <v>246</v>
      </c>
      <c r="C60" s="263" t="s">
        <v>198</v>
      </c>
      <c r="D60" s="374">
        <v>229.7643075</v>
      </c>
      <c r="E60" s="375">
        <v>224.87537566</v>
      </c>
      <c r="F60" s="375">
        <f t="shared" si="0"/>
        <v>-4.8889318399999979</v>
      </c>
      <c r="G60" s="376">
        <f t="shared" si="1"/>
        <v>-2.1278030052600738</v>
      </c>
      <c r="H60" s="191"/>
    </row>
    <row r="61" spans="1:8" s="187" customFormat="1" x14ac:dyDescent="0.2">
      <c r="A61" s="262" t="s">
        <v>247</v>
      </c>
      <c r="B61" s="197" t="s">
        <v>248</v>
      </c>
      <c r="C61" s="263" t="s">
        <v>198</v>
      </c>
      <c r="D61" s="374">
        <v>229.7643075</v>
      </c>
      <c r="E61" s="375">
        <v>224.87537566</v>
      </c>
      <c r="F61" s="375">
        <f t="shared" si="0"/>
        <v>-4.8889318399999979</v>
      </c>
      <c r="G61" s="376">
        <f t="shared" si="1"/>
        <v>-2.1278030052600738</v>
      </c>
      <c r="H61" s="191"/>
    </row>
    <row r="62" spans="1:8" s="187" customFormat="1" ht="31.5" hidden="1" x14ac:dyDescent="0.2">
      <c r="A62" s="262" t="s">
        <v>249</v>
      </c>
      <c r="B62" s="198" t="s">
        <v>250</v>
      </c>
      <c r="C62" s="263" t="s">
        <v>198</v>
      </c>
      <c r="D62" s="377"/>
      <c r="E62" s="375"/>
      <c r="F62" s="375">
        <f t="shared" si="0"/>
        <v>0</v>
      </c>
      <c r="G62" s="376">
        <f t="shared" si="1"/>
        <v>0</v>
      </c>
      <c r="H62" s="191"/>
    </row>
    <row r="63" spans="1:8" s="187" customFormat="1" x14ac:dyDescent="0.2">
      <c r="A63" s="262" t="s">
        <v>251</v>
      </c>
      <c r="B63" s="198" t="s">
        <v>252</v>
      </c>
      <c r="C63" s="263" t="s">
        <v>198</v>
      </c>
      <c r="D63" s="374">
        <v>229.7643075</v>
      </c>
      <c r="E63" s="375">
        <v>224.87537566</v>
      </c>
      <c r="F63" s="375">
        <f t="shared" si="0"/>
        <v>-4.8889318399999979</v>
      </c>
      <c r="G63" s="376">
        <f t="shared" si="1"/>
        <v>-2.1278030052600738</v>
      </c>
      <c r="H63" s="191"/>
    </row>
    <row r="64" spans="1:8" s="187" customFormat="1" hidden="1" x14ac:dyDescent="0.2">
      <c r="A64" s="262" t="s">
        <v>253</v>
      </c>
      <c r="B64" s="197" t="s">
        <v>254</v>
      </c>
      <c r="C64" s="263" t="s">
        <v>198</v>
      </c>
      <c r="D64" s="377"/>
      <c r="E64" s="375"/>
      <c r="F64" s="375">
        <f t="shared" si="0"/>
        <v>0</v>
      </c>
      <c r="G64" s="376">
        <f t="shared" si="1"/>
        <v>0</v>
      </c>
      <c r="H64" s="191"/>
    </row>
    <row r="65" spans="1:10" s="187" customFormat="1" x14ac:dyDescent="0.2">
      <c r="A65" s="262" t="s">
        <v>232</v>
      </c>
      <c r="B65" s="193" t="s">
        <v>255</v>
      </c>
      <c r="C65" s="263" t="s">
        <v>198</v>
      </c>
      <c r="D65" s="374">
        <v>1.1653424999999999</v>
      </c>
      <c r="E65" s="375">
        <v>0.733124</v>
      </c>
      <c r="F65" s="375">
        <f t="shared" si="0"/>
        <v>-0.43221849999999995</v>
      </c>
      <c r="G65" s="376">
        <f t="shared" si="1"/>
        <v>-37.089396464987757</v>
      </c>
      <c r="H65" s="191"/>
    </row>
    <row r="66" spans="1:10" s="187" customFormat="1" x14ac:dyDescent="0.2">
      <c r="A66" s="262" t="s">
        <v>256</v>
      </c>
      <c r="B66" s="193" t="s">
        <v>257</v>
      </c>
      <c r="C66" s="263" t="s">
        <v>198</v>
      </c>
      <c r="D66" s="374"/>
      <c r="E66" s="375">
        <v>0.29299715000000004</v>
      </c>
      <c r="F66" s="375">
        <f t="shared" si="0"/>
        <v>0.29299715000000004</v>
      </c>
      <c r="G66" s="376">
        <f t="shared" si="1"/>
        <v>0</v>
      </c>
      <c r="H66" s="191"/>
    </row>
    <row r="67" spans="1:10" s="187" customFormat="1" x14ac:dyDescent="0.2">
      <c r="A67" s="265" t="s">
        <v>258</v>
      </c>
      <c r="B67" s="196" t="s">
        <v>259</v>
      </c>
      <c r="C67" s="266" t="s">
        <v>198</v>
      </c>
      <c r="D67" s="381">
        <v>189.47565000000003</v>
      </c>
      <c r="E67" s="382">
        <v>186.11993027</v>
      </c>
      <c r="F67" s="382">
        <f t="shared" si="0"/>
        <v>-3.3557197300000325</v>
      </c>
      <c r="G67" s="383">
        <f t="shared" si="1"/>
        <v>-1.7710559272392161</v>
      </c>
      <c r="H67" s="191"/>
    </row>
    <row r="68" spans="1:10" s="187" customFormat="1" ht="31.5" hidden="1" x14ac:dyDescent="0.2">
      <c r="A68" s="262" t="s">
        <v>260</v>
      </c>
      <c r="B68" s="195" t="s">
        <v>261</v>
      </c>
      <c r="C68" s="263" t="s">
        <v>198</v>
      </c>
      <c r="D68" s="377"/>
      <c r="E68" s="375"/>
      <c r="F68" s="375">
        <f t="shared" si="0"/>
        <v>0</v>
      </c>
      <c r="G68" s="376">
        <f t="shared" si="1"/>
        <v>0</v>
      </c>
      <c r="H68" s="191"/>
    </row>
    <row r="69" spans="1:10" s="187" customFormat="1" ht="31.5" x14ac:dyDescent="0.2">
      <c r="A69" s="262" t="s">
        <v>262</v>
      </c>
      <c r="B69" s="195" t="s">
        <v>263</v>
      </c>
      <c r="C69" s="263" t="s">
        <v>198</v>
      </c>
      <c r="D69" s="374">
        <v>183.84628500000002</v>
      </c>
      <c r="E69" s="375">
        <v>185.49247377</v>
      </c>
      <c r="F69" s="375">
        <f t="shared" si="0"/>
        <v>1.6461887699999807</v>
      </c>
      <c r="G69" s="376">
        <f t="shared" si="1"/>
        <v>0.89541584699412358</v>
      </c>
      <c r="H69" s="191"/>
    </row>
    <row r="70" spans="1:10" s="187" customFormat="1" hidden="1" x14ac:dyDescent="0.2">
      <c r="A70" s="262" t="s">
        <v>264</v>
      </c>
      <c r="B70" s="193" t="s">
        <v>265</v>
      </c>
      <c r="C70" s="263" t="s">
        <v>198</v>
      </c>
      <c r="D70" s="377"/>
      <c r="E70" s="375"/>
      <c r="F70" s="375">
        <f t="shared" si="0"/>
        <v>0</v>
      </c>
      <c r="G70" s="376">
        <f t="shared" si="1"/>
        <v>0</v>
      </c>
      <c r="H70" s="191"/>
    </row>
    <row r="71" spans="1:10" s="187" customFormat="1" x14ac:dyDescent="0.2">
      <c r="A71" s="262" t="s">
        <v>266</v>
      </c>
      <c r="B71" s="193" t="s">
        <v>267</v>
      </c>
      <c r="C71" s="263" t="s">
        <v>198</v>
      </c>
      <c r="D71" s="374">
        <v>0.65709000000000006</v>
      </c>
      <c r="E71" s="375">
        <v>0.62745649999999997</v>
      </c>
      <c r="F71" s="375">
        <f t="shared" si="0"/>
        <v>-2.963350000000009E-2</v>
      </c>
      <c r="G71" s="376">
        <f t="shared" si="1"/>
        <v>-4.5098083976319963</v>
      </c>
      <c r="H71" s="191"/>
    </row>
    <row r="72" spans="1:10" s="187" customFormat="1" x14ac:dyDescent="0.2">
      <c r="A72" s="262" t="s">
        <v>268</v>
      </c>
      <c r="B72" s="193" t="s">
        <v>269</v>
      </c>
      <c r="C72" s="263" t="s">
        <v>198</v>
      </c>
      <c r="D72" s="374">
        <v>4.9722750000000007</v>
      </c>
      <c r="E72" s="375">
        <v>0</v>
      </c>
      <c r="F72" s="375">
        <f t="shared" si="0"/>
        <v>-4.9722750000000007</v>
      </c>
      <c r="G72" s="376">
        <f t="shared" si="1"/>
        <v>-100</v>
      </c>
      <c r="H72" s="191"/>
    </row>
    <row r="73" spans="1:10" s="187" customFormat="1" x14ac:dyDescent="0.2">
      <c r="A73" s="265" t="s">
        <v>270</v>
      </c>
      <c r="B73" s="196" t="s">
        <v>271</v>
      </c>
      <c r="C73" s="266" t="s">
        <v>198</v>
      </c>
      <c r="D73" s="381">
        <v>51.472417499999999</v>
      </c>
      <c r="E73" s="382">
        <v>50.033974860000001</v>
      </c>
      <c r="F73" s="382">
        <f t="shared" si="0"/>
        <v>-1.4384426399999981</v>
      </c>
      <c r="G73" s="383">
        <f t="shared" si="1"/>
        <v>-2.794589238012763</v>
      </c>
      <c r="H73" s="191"/>
    </row>
    <row r="74" spans="1:10" s="187" customFormat="1" x14ac:dyDescent="0.2">
      <c r="A74" s="265" t="s">
        <v>272</v>
      </c>
      <c r="B74" s="196" t="s">
        <v>273</v>
      </c>
      <c r="C74" s="266" t="s">
        <v>198</v>
      </c>
      <c r="D74" s="381">
        <v>5.3779950000000003</v>
      </c>
      <c r="E74" s="382">
        <v>8.7689010799999991</v>
      </c>
      <c r="F74" s="382">
        <f t="shared" si="0"/>
        <v>3.3909060799999988</v>
      </c>
      <c r="G74" s="383">
        <f t="shared" si="1"/>
        <v>63.05149186639256</v>
      </c>
      <c r="H74" s="191"/>
    </row>
    <row r="75" spans="1:10" s="187" customFormat="1" x14ac:dyDescent="0.2">
      <c r="A75" s="265" t="s">
        <v>274</v>
      </c>
      <c r="B75" s="196" t="s">
        <v>275</v>
      </c>
      <c r="C75" s="266" t="s">
        <v>198</v>
      </c>
      <c r="D75" s="381">
        <v>4.8858367674375014E-2</v>
      </c>
      <c r="E75" s="382">
        <v>7.9959999999999996E-3</v>
      </c>
      <c r="F75" s="382">
        <f t="shared" si="0"/>
        <v>-4.0862367674375011E-2</v>
      </c>
      <c r="G75" s="383">
        <f t="shared" si="1"/>
        <v>-83.634328405544125</v>
      </c>
      <c r="H75" s="191"/>
    </row>
    <row r="76" spans="1:10" s="187" customFormat="1" hidden="1" x14ac:dyDescent="0.2">
      <c r="A76" s="262" t="s">
        <v>276</v>
      </c>
      <c r="B76" s="193" t="s">
        <v>277</v>
      </c>
      <c r="C76" s="263" t="s">
        <v>198</v>
      </c>
      <c r="D76" s="374">
        <v>0</v>
      </c>
      <c r="E76" s="375">
        <v>0</v>
      </c>
      <c r="F76" s="375">
        <f t="shared" si="0"/>
        <v>0</v>
      </c>
      <c r="G76" s="376">
        <f t="shared" si="1"/>
        <v>0</v>
      </c>
      <c r="H76" s="191"/>
    </row>
    <row r="77" spans="1:10" s="187" customFormat="1" x14ac:dyDescent="0.2">
      <c r="A77" s="262" t="s">
        <v>278</v>
      </c>
      <c r="B77" s="193" t="s">
        <v>279</v>
      </c>
      <c r="C77" s="263" t="s">
        <v>198</v>
      </c>
      <c r="D77" s="374">
        <v>4.8858367674375014E-2</v>
      </c>
      <c r="E77" s="375">
        <v>7.9959999999999996E-3</v>
      </c>
      <c r="F77" s="375">
        <f t="shared" si="0"/>
        <v>-4.0862367674375011E-2</v>
      </c>
      <c r="G77" s="376">
        <f t="shared" si="1"/>
        <v>-83.634328405544125</v>
      </c>
      <c r="H77" s="191"/>
      <c r="J77" s="245"/>
    </row>
    <row r="78" spans="1:10" s="187" customFormat="1" x14ac:dyDescent="0.2">
      <c r="A78" s="265" t="s">
        <v>280</v>
      </c>
      <c r="B78" s="196" t="s">
        <v>281</v>
      </c>
      <c r="C78" s="266" t="s">
        <v>198</v>
      </c>
      <c r="D78" s="381">
        <v>28.446705000000001</v>
      </c>
      <c r="E78" s="382">
        <v>23.853979599999999</v>
      </c>
      <c r="F78" s="382">
        <f t="shared" si="0"/>
        <v>-4.5927254000000026</v>
      </c>
      <c r="G78" s="383">
        <f t="shared" si="1"/>
        <v>-16.145017146977136</v>
      </c>
      <c r="H78" s="191"/>
    </row>
    <row r="79" spans="1:10" s="187" customFormat="1" x14ac:dyDescent="0.2">
      <c r="A79" s="262" t="s">
        <v>282</v>
      </c>
      <c r="B79" s="193" t="s">
        <v>283</v>
      </c>
      <c r="C79" s="263" t="s">
        <v>198</v>
      </c>
      <c r="D79" s="374">
        <v>26.019000000000002</v>
      </c>
      <c r="E79" s="375">
        <v>21.05014521</v>
      </c>
      <c r="F79" s="375">
        <f t="shared" si="0"/>
        <v>-4.9688547900000017</v>
      </c>
      <c r="G79" s="376">
        <f t="shared" si="1"/>
        <v>-19.097024443675782</v>
      </c>
      <c r="H79" s="191"/>
    </row>
    <row r="80" spans="1:10" s="187" customFormat="1" ht="15.75" customHeight="1" x14ac:dyDescent="0.2">
      <c r="A80" s="262" t="s">
        <v>284</v>
      </c>
      <c r="B80" s="193" t="s">
        <v>285</v>
      </c>
      <c r="C80" s="263" t="s">
        <v>198</v>
      </c>
      <c r="D80" s="374">
        <v>2.427705</v>
      </c>
      <c r="E80" s="375">
        <v>2.52693295</v>
      </c>
      <c r="F80" s="375">
        <f t="shared" si="0"/>
        <v>9.9227949999999954E-2</v>
      </c>
      <c r="G80" s="376">
        <f t="shared" si="1"/>
        <v>4.0873149744305817</v>
      </c>
      <c r="H80" s="191"/>
    </row>
    <row r="81" spans="1:8" s="187" customFormat="1" ht="16.5" thickBot="1" x14ac:dyDescent="0.25">
      <c r="A81" s="267" t="s">
        <v>286</v>
      </c>
      <c r="B81" s="199" t="s">
        <v>287</v>
      </c>
      <c r="C81" s="264" t="s">
        <v>198</v>
      </c>
      <c r="D81" s="384"/>
      <c r="E81" s="379">
        <v>0.27690144</v>
      </c>
      <c r="F81" s="379">
        <f t="shared" si="0"/>
        <v>0.27690144</v>
      </c>
      <c r="G81" s="380">
        <f t="shared" si="1"/>
        <v>0</v>
      </c>
      <c r="H81" s="194"/>
    </row>
    <row r="82" spans="1:8" s="187" customFormat="1" x14ac:dyDescent="0.2">
      <c r="A82" s="260" t="s">
        <v>288</v>
      </c>
      <c r="B82" s="200" t="s">
        <v>289</v>
      </c>
      <c r="C82" s="261" t="s">
        <v>198</v>
      </c>
      <c r="D82" s="371">
        <v>0</v>
      </c>
      <c r="E82" s="372">
        <v>5.2732559999999998E-2</v>
      </c>
      <c r="F82" s="372">
        <f t="shared" si="0"/>
        <v>5.2732559999999998E-2</v>
      </c>
      <c r="G82" s="373">
        <f t="shared" si="1"/>
        <v>0</v>
      </c>
      <c r="H82" s="189"/>
    </row>
    <row r="83" spans="1:8" s="187" customFormat="1" ht="16.5" thickBot="1" x14ac:dyDescent="0.25">
      <c r="A83" s="262" t="s">
        <v>290</v>
      </c>
      <c r="B83" s="193" t="s">
        <v>291</v>
      </c>
      <c r="C83" s="263" t="s">
        <v>198</v>
      </c>
      <c r="D83" s="374"/>
      <c r="E83" s="375">
        <v>5.2732559999999998E-2</v>
      </c>
      <c r="F83" s="375">
        <f t="shared" si="0"/>
        <v>5.2732559999999998E-2</v>
      </c>
      <c r="G83" s="376">
        <f t="shared" si="1"/>
        <v>0</v>
      </c>
      <c r="H83" s="191"/>
    </row>
    <row r="84" spans="1:8" s="187" customFormat="1" ht="16.5" hidden="1" thickBot="1" x14ac:dyDescent="0.25">
      <c r="A84" s="262" t="s">
        <v>292</v>
      </c>
      <c r="B84" s="193" t="s">
        <v>293</v>
      </c>
      <c r="C84" s="263" t="s">
        <v>198</v>
      </c>
      <c r="D84" s="377"/>
      <c r="E84" s="375"/>
      <c r="F84" s="375">
        <f t="shared" si="0"/>
        <v>0</v>
      </c>
      <c r="G84" s="376">
        <f t="shared" si="1"/>
        <v>0</v>
      </c>
      <c r="H84" s="191"/>
    </row>
    <row r="85" spans="1:8" s="187" customFormat="1" ht="16.5" hidden="1" thickBot="1" x14ac:dyDescent="0.25">
      <c r="A85" s="268" t="s">
        <v>294</v>
      </c>
      <c r="B85" s="201" t="s">
        <v>295</v>
      </c>
      <c r="C85" s="269" t="s">
        <v>198</v>
      </c>
      <c r="D85" s="384"/>
      <c r="E85" s="379"/>
      <c r="F85" s="379">
        <f t="shared" si="0"/>
        <v>0</v>
      </c>
      <c r="G85" s="380">
        <f t="shared" si="1"/>
        <v>0</v>
      </c>
      <c r="H85" s="194"/>
    </row>
    <row r="86" spans="1:8" s="187" customFormat="1" x14ac:dyDescent="0.2">
      <c r="A86" s="270" t="s">
        <v>296</v>
      </c>
      <c r="B86" s="188" t="s">
        <v>297</v>
      </c>
      <c r="C86" s="271" t="s">
        <v>198</v>
      </c>
      <c r="D86" s="371">
        <v>59.122735320271204</v>
      </c>
      <c r="E86" s="372">
        <v>55.085810639999977</v>
      </c>
      <c r="F86" s="372">
        <f t="shared" si="0"/>
        <v>-4.0369246802712269</v>
      </c>
      <c r="G86" s="373">
        <f t="shared" si="1"/>
        <v>-6.8280411222569075</v>
      </c>
      <c r="H86" s="189"/>
    </row>
    <row r="87" spans="1:8" s="187" customFormat="1" hidden="1" x14ac:dyDescent="0.2">
      <c r="A87" s="262" t="s">
        <v>298</v>
      </c>
      <c r="B87" s="190" t="s">
        <v>200</v>
      </c>
      <c r="C87" s="263" t="s">
        <v>198</v>
      </c>
      <c r="D87" s="374">
        <v>0</v>
      </c>
      <c r="E87" s="375">
        <v>0</v>
      </c>
      <c r="F87" s="375">
        <f t="shared" si="0"/>
        <v>0</v>
      </c>
      <c r="G87" s="376">
        <f t="shared" si="1"/>
        <v>0</v>
      </c>
      <c r="H87" s="191"/>
    </row>
    <row r="88" spans="1:8" s="187" customFormat="1" ht="31.5" hidden="1" x14ac:dyDescent="0.2">
      <c r="A88" s="262" t="s">
        <v>299</v>
      </c>
      <c r="B88" s="195" t="s">
        <v>202</v>
      </c>
      <c r="C88" s="263" t="s">
        <v>198</v>
      </c>
      <c r="D88" s="377"/>
      <c r="E88" s="375"/>
      <c r="F88" s="375">
        <f t="shared" si="0"/>
        <v>0</v>
      </c>
      <c r="G88" s="376">
        <f t="shared" si="1"/>
        <v>0</v>
      </c>
      <c r="H88" s="191"/>
    </row>
    <row r="89" spans="1:8" s="187" customFormat="1" ht="31.5" hidden="1" x14ac:dyDescent="0.2">
      <c r="A89" s="262" t="s">
        <v>300</v>
      </c>
      <c r="B89" s="195" t="s">
        <v>204</v>
      </c>
      <c r="C89" s="263" t="s">
        <v>198</v>
      </c>
      <c r="D89" s="377"/>
      <c r="E89" s="375"/>
      <c r="F89" s="375">
        <f t="shared" si="0"/>
        <v>0</v>
      </c>
      <c r="G89" s="376">
        <f t="shared" si="1"/>
        <v>0</v>
      </c>
      <c r="H89" s="191"/>
    </row>
    <row r="90" spans="1:8" s="187" customFormat="1" ht="31.5" hidden="1" x14ac:dyDescent="0.2">
      <c r="A90" s="262" t="s">
        <v>301</v>
      </c>
      <c r="B90" s="195" t="s">
        <v>206</v>
      </c>
      <c r="C90" s="263" t="s">
        <v>198</v>
      </c>
      <c r="D90" s="377"/>
      <c r="E90" s="375"/>
      <c r="F90" s="375">
        <f t="shared" si="0"/>
        <v>0</v>
      </c>
      <c r="G90" s="376">
        <f t="shared" si="1"/>
        <v>0</v>
      </c>
      <c r="H90" s="191"/>
    </row>
    <row r="91" spans="1:8" s="187" customFormat="1" hidden="1" x14ac:dyDescent="0.2">
      <c r="A91" s="262" t="s">
        <v>302</v>
      </c>
      <c r="B91" s="190" t="s">
        <v>208</v>
      </c>
      <c r="C91" s="263" t="s">
        <v>198</v>
      </c>
      <c r="D91" s="377"/>
      <c r="E91" s="375"/>
      <c r="F91" s="375">
        <f t="shared" si="0"/>
        <v>0</v>
      </c>
      <c r="G91" s="376">
        <f t="shared" si="1"/>
        <v>0</v>
      </c>
      <c r="H91" s="191"/>
    </row>
    <row r="92" spans="1:8" s="187" customFormat="1" hidden="1" x14ac:dyDescent="0.2">
      <c r="A92" s="262" t="s">
        <v>303</v>
      </c>
      <c r="B92" s="190" t="s">
        <v>210</v>
      </c>
      <c r="C92" s="263" t="s">
        <v>198</v>
      </c>
      <c r="D92" s="377"/>
      <c r="E92" s="375"/>
      <c r="F92" s="375">
        <f t="shared" ref="F92:F155" si="2">E92-D92</f>
        <v>0</v>
      </c>
      <c r="G92" s="376">
        <f t="shared" ref="G92:G155" si="3">IF(D92=0,0,(F92/D92)*100)</f>
        <v>0</v>
      </c>
      <c r="H92" s="191"/>
    </row>
    <row r="93" spans="1:8" s="187" customFormat="1" hidden="1" x14ac:dyDescent="0.2">
      <c r="A93" s="262" t="s">
        <v>304</v>
      </c>
      <c r="B93" s="190" t="s">
        <v>212</v>
      </c>
      <c r="C93" s="263" t="s">
        <v>198</v>
      </c>
      <c r="D93" s="377"/>
      <c r="E93" s="375"/>
      <c r="F93" s="375">
        <f t="shared" si="2"/>
        <v>0</v>
      </c>
      <c r="G93" s="376">
        <f t="shared" si="3"/>
        <v>0</v>
      </c>
      <c r="H93" s="191"/>
    </row>
    <row r="94" spans="1:8" s="187" customFormat="1" hidden="1" x14ac:dyDescent="0.2">
      <c r="A94" s="262" t="s">
        <v>305</v>
      </c>
      <c r="B94" s="190" t="s">
        <v>214</v>
      </c>
      <c r="C94" s="263" t="s">
        <v>198</v>
      </c>
      <c r="D94" s="377"/>
      <c r="E94" s="375"/>
      <c r="F94" s="375">
        <f t="shared" si="2"/>
        <v>0</v>
      </c>
      <c r="G94" s="376">
        <f t="shared" si="3"/>
        <v>0</v>
      </c>
      <c r="H94" s="191"/>
    </row>
    <row r="95" spans="1:8" s="187" customFormat="1" x14ac:dyDescent="0.2">
      <c r="A95" s="262" t="s">
        <v>306</v>
      </c>
      <c r="B95" s="190" t="s">
        <v>216</v>
      </c>
      <c r="C95" s="263" t="s">
        <v>198</v>
      </c>
      <c r="D95" s="374">
        <v>59.122735320271204</v>
      </c>
      <c r="E95" s="375">
        <v>55.085810639999977</v>
      </c>
      <c r="F95" s="375">
        <f t="shared" si="2"/>
        <v>-4.0369246802712269</v>
      </c>
      <c r="G95" s="376">
        <f t="shared" si="3"/>
        <v>-6.8280411222569075</v>
      </c>
      <c r="H95" s="191"/>
    </row>
    <row r="96" spans="1:8" s="187" customFormat="1" hidden="1" x14ac:dyDescent="0.2">
      <c r="A96" s="262" t="s">
        <v>307</v>
      </c>
      <c r="B96" s="190" t="s">
        <v>218</v>
      </c>
      <c r="C96" s="263" t="s">
        <v>198</v>
      </c>
      <c r="D96" s="377"/>
      <c r="E96" s="375"/>
      <c r="F96" s="375">
        <f t="shared" si="2"/>
        <v>0</v>
      </c>
      <c r="G96" s="376">
        <f t="shared" si="3"/>
        <v>0</v>
      </c>
      <c r="H96" s="191"/>
    </row>
    <row r="97" spans="1:8" s="187" customFormat="1" ht="31.5" hidden="1" x14ac:dyDescent="0.2">
      <c r="A97" s="262" t="s">
        <v>308</v>
      </c>
      <c r="B97" s="192" t="s">
        <v>220</v>
      </c>
      <c r="C97" s="263" t="s">
        <v>198</v>
      </c>
      <c r="D97" s="374">
        <v>0</v>
      </c>
      <c r="E97" s="375">
        <v>0</v>
      </c>
      <c r="F97" s="375">
        <f t="shared" si="2"/>
        <v>0</v>
      </c>
      <c r="G97" s="376">
        <f t="shared" si="3"/>
        <v>0</v>
      </c>
      <c r="H97" s="191"/>
    </row>
    <row r="98" spans="1:8" s="187" customFormat="1" hidden="1" x14ac:dyDescent="0.2">
      <c r="A98" s="262" t="s">
        <v>309</v>
      </c>
      <c r="B98" s="195" t="s">
        <v>222</v>
      </c>
      <c r="C98" s="263" t="s">
        <v>198</v>
      </c>
      <c r="D98" s="377"/>
      <c r="E98" s="375"/>
      <c r="F98" s="375">
        <f t="shared" si="2"/>
        <v>0</v>
      </c>
      <c r="G98" s="376">
        <f t="shared" si="3"/>
        <v>0</v>
      </c>
      <c r="H98" s="191"/>
    </row>
    <row r="99" spans="1:8" s="187" customFormat="1" hidden="1" x14ac:dyDescent="0.2">
      <c r="A99" s="262" t="s">
        <v>310</v>
      </c>
      <c r="B99" s="193" t="s">
        <v>224</v>
      </c>
      <c r="C99" s="263" t="s">
        <v>198</v>
      </c>
      <c r="D99" s="377"/>
      <c r="E99" s="375"/>
      <c r="F99" s="375">
        <f t="shared" si="2"/>
        <v>0</v>
      </c>
      <c r="G99" s="376">
        <f t="shared" si="3"/>
        <v>0</v>
      </c>
      <c r="H99" s="191"/>
    </row>
    <row r="100" spans="1:8" s="187" customFormat="1" x14ac:dyDescent="0.2">
      <c r="A100" s="262" t="s">
        <v>311</v>
      </c>
      <c r="B100" s="190" t="s">
        <v>226</v>
      </c>
      <c r="C100" s="263" t="s">
        <v>198</v>
      </c>
      <c r="D100" s="374">
        <v>0</v>
      </c>
      <c r="E100" s="375">
        <v>0</v>
      </c>
      <c r="F100" s="375">
        <f t="shared" si="2"/>
        <v>0</v>
      </c>
      <c r="G100" s="376">
        <f t="shared" si="3"/>
        <v>0</v>
      </c>
      <c r="H100" s="191"/>
    </row>
    <row r="101" spans="1:8" s="187" customFormat="1" x14ac:dyDescent="0.2">
      <c r="A101" s="265" t="s">
        <v>312</v>
      </c>
      <c r="B101" s="202" t="s">
        <v>313</v>
      </c>
      <c r="C101" s="266" t="s">
        <v>198</v>
      </c>
      <c r="D101" s="381">
        <v>-8.4240371250000017</v>
      </c>
      <c r="E101" s="382">
        <v>-27.6601754</v>
      </c>
      <c r="F101" s="382">
        <f t="shared" si="2"/>
        <v>-19.236138274999998</v>
      </c>
      <c r="G101" s="383">
        <f t="shared" si="3"/>
        <v>228.34821344641205</v>
      </c>
      <c r="H101" s="191"/>
    </row>
    <row r="102" spans="1:8" s="187" customFormat="1" x14ac:dyDescent="0.2">
      <c r="A102" s="265" t="s">
        <v>314</v>
      </c>
      <c r="B102" s="203" t="s">
        <v>315</v>
      </c>
      <c r="C102" s="266" t="s">
        <v>198</v>
      </c>
      <c r="D102" s="381">
        <v>13.15062</v>
      </c>
      <c r="E102" s="382">
        <v>0</v>
      </c>
      <c r="F102" s="382">
        <f t="shared" si="2"/>
        <v>-13.15062</v>
      </c>
      <c r="G102" s="383">
        <f t="shared" si="3"/>
        <v>-100</v>
      </c>
      <c r="H102" s="191"/>
    </row>
    <row r="103" spans="1:8" s="187" customFormat="1" hidden="1" x14ac:dyDescent="0.2">
      <c r="A103" s="262" t="s">
        <v>316</v>
      </c>
      <c r="B103" s="195" t="s">
        <v>317</v>
      </c>
      <c r="C103" s="263" t="s">
        <v>198</v>
      </c>
      <c r="D103" s="374"/>
      <c r="E103" s="375"/>
      <c r="F103" s="375">
        <f t="shared" si="2"/>
        <v>0</v>
      </c>
      <c r="G103" s="376">
        <f t="shared" si="3"/>
        <v>0</v>
      </c>
      <c r="H103" s="191"/>
    </row>
    <row r="104" spans="1:8" s="187" customFormat="1" hidden="1" x14ac:dyDescent="0.2">
      <c r="A104" s="262" t="s">
        <v>318</v>
      </c>
      <c r="B104" s="195" t="s">
        <v>319</v>
      </c>
      <c r="C104" s="263" t="s">
        <v>198</v>
      </c>
      <c r="D104" s="374">
        <v>1.6380393750000002</v>
      </c>
      <c r="E104" s="375"/>
      <c r="F104" s="375">
        <f t="shared" si="2"/>
        <v>-1.6380393750000002</v>
      </c>
      <c r="G104" s="376">
        <f t="shared" si="3"/>
        <v>-100</v>
      </c>
      <c r="H104" s="191"/>
    </row>
    <row r="105" spans="1:8" s="187" customFormat="1" x14ac:dyDescent="0.2">
      <c r="A105" s="262" t="s">
        <v>320</v>
      </c>
      <c r="B105" s="195" t="s">
        <v>321</v>
      </c>
      <c r="C105" s="263" t="s">
        <v>198</v>
      </c>
      <c r="D105" s="374">
        <v>10.100278125000001</v>
      </c>
      <c r="E105" s="375">
        <v>0</v>
      </c>
      <c r="F105" s="375">
        <f t="shared" si="2"/>
        <v>-10.100278125000001</v>
      </c>
      <c r="G105" s="376">
        <f t="shared" si="3"/>
        <v>-100</v>
      </c>
      <c r="H105" s="191"/>
    </row>
    <row r="106" spans="1:8" s="187" customFormat="1" x14ac:dyDescent="0.2">
      <c r="A106" s="262" t="s">
        <v>322</v>
      </c>
      <c r="B106" s="197" t="s">
        <v>323</v>
      </c>
      <c r="C106" s="263" t="s">
        <v>198</v>
      </c>
      <c r="D106" s="374">
        <v>10.100278125000001</v>
      </c>
      <c r="E106" s="375"/>
      <c r="F106" s="375">
        <f t="shared" si="2"/>
        <v>-10.100278125000001</v>
      </c>
      <c r="G106" s="376">
        <f t="shared" si="3"/>
        <v>-100</v>
      </c>
      <c r="H106" s="191"/>
    </row>
    <row r="107" spans="1:8" s="187" customFormat="1" x14ac:dyDescent="0.2">
      <c r="A107" s="262" t="s">
        <v>324</v>
      </c>
      <c r="B107" s="193" t="s">
        <v>325</v>
      </c>
      <c r="C107" s="263" t="s">
        <v>198</v>
      </c>
      <c r="D107" s="374">
        <v>1.4123024999999996</v>
      </c>
      <c r="E107" s="375"/>
      <c r="F107" s="375">
        <f t="shared" si="2"/>
        <v>-1.4123024999999996</v>
      </c>
      <c r="G107" s="376">
        <f t="shared" si="3"/>
        <v>-100</v>
      </c>
      <c r="H107" s="191"/>
    </row>
    <row r="108" spans="1:8" s="187" customFormat="1" x14ac:dyDescent="0.2">
      <c r="A108" s="265" t="s">
        <v>326</v>
      </c>
      <c r="B108" s="196" t="s">
        <v>281</v>
      </c>
      <c r="C108" s="266" t="s">
        <v>198</v>
      </c>
      <c r="D108" s="381">
        <v>21.574657125000002</v>
      </c>
      <c r="E108" s="382">
        <v>27.6601754</v>
      </c>
      <c r="F108" s="382">
        <f t="shared" si="2"/>
        <v>6.0855182749999983</v>
      </c>
      <c r="G108" s="383">
        <f t="shared" si="3"/>
        <v>28.206790215675319</v>
      </c>
      <c r="H108" s="191"/>
    </row>
    <row r="109" spans="1:8" s="187" customFormat="1" x14ac:dyDescent="0.2">
      <c r="A109" s="262" t="s">
        <v>327</v>
      </c>
      <c r="B109" s="193" t="s">
        <v>328</v>
      </c>
      <c r="C109" s="263" t="s">
        <v>198</v>
      </c>
      <c r="D109" s="374">
        <v>1.0754336250000001</v>
      </c>
      <c r="E109" s="375">
        <v>15.6627467</v>
      </c>
      <c r="F109" s="375">
        <f t="shared" si="2"/>
        <v>14.587313074999999</v>
      </c>
      <c r="G109" s="376">
        <f t="shared" si="3"/>
        <v>1356.4122169789882</v>
      </c>
      <c r="H109" s="191"/>
    </row>
    <row r="110" spans="1:8" s="187" customFormat="1" hidden="1" x14ac:dyDescent="0.2">
      <c r="A110" s="262" t="s">
        <v>329</v>
      </c>
      <c r="B110" s="193" t="s">
        <v>330</v>
      </c>
      <c r="C110" s="263" t="s">
        <v>198</v>
      </c>
      <c r="D110" s="374"/>
      <c r="E110" s="375"/>
      <c r="F110" s="375">
        <f t="shared" si="2"/>
        <v>0</v>
      </c>
      <c r="G110" s="376">
        <f t="shared" si="3"/>
        <v>0</v>
      </c>
      <c r="H110" s="191"/>
    </row>
    <row r="111" spans="1:8" s="187" customFormat="1" x14ac:dyDescent="0.2">
      <c r="A111" s="262" t="s">
        <v>331</v>
      </c>
      <c r="B111" s="193" t="s">
        <v>332</v>
      </c>
      <c r="C111" s="263" t="s">
        <v>198</v>
      </c>
      <c r="D111" s="374">
        <v>8.2793340000000022</v>
      </c>
      <c r="E111" s="375">
        <v>0</v>
      </c>
      <c r="F111" s="375">
        <f t="shared" si="2"/>
        <v>-8.2793340000000022</v>
      </c>
      <c r="G111" s="376">
        <f t="shared" si="3"/>
        <v>-100</v>
      </c>
      <c r="H111" s="191"/>
    </row>
    <row r="112" spans="1:8" s="187" customFormat="1" x14ac:dyDescent="0.2">
      <c r="A112" s="262" t="s">
        <v>333</v>
      </c>
      <c r="B112" s="197" t="s">
        <v>334</v>
      </c>
      <c r="C112" s="263" t="s">
        <v>198</v>
      </c>
      <c r="D112" s="374">
        <v>8.2793340000000022</v>
      </c>
      <c r="E112" s="375"/>
      <c r="F112" s="375">
        <f t="shared" si="2"/>
        <v>-8.2793340000000022</v>
      </c>
      <c r="G112" s="376">
        <f t="shared" si="3"/>
        <v>-100</v>
      </c>
      <c r="H112" s="191"/>
    </row>
    <row r="113" spans="1:8" s="187" customFormat="1" x14ac:dyDescent="0.2">
      <c r="A113" s="262" t="s">
        <v>335</v>
      </c>
      <c r="B113" s="193" t="s">
        <v>336</v>
      </c>
      <c r="C113" s="263" t="s">
        <v>198</v>
      </c>
      <c r="D113" s="374">
        <v>12.219889500000001</v>
      </c>
      <c r="E113" s="375">
        <v>11.9974287</v>
      </c>
      <c r="F113" s="375">
        <f t="shared" si="2"/>
        <v>-0.22246080000000035</v>
      </c>
      <c r="G113" s="376">
        <f t="shared" si="3"/>
        <v>-1.8204812735827141</v>
      </c>
      <c r="H113" s="191"/>
    </row>
    <row r="114" spans="1:8" s="187" customFormat="1" ht="31.5" x14ac:dyDescent="0.2">
      <c r="A114" s="265" t="s">
        <v>337</v>
      </c>
      <c r="B114" s="202" t="s">
        <v>338</v>
      </c>
      <c r="C114" s="266" t="s">
        <v>198</v>
      </c>
      <c r="D114" s="381">
        <v>50.698698195271206</v>
      </c>
      <c r="E114" s="382">
        <v>27.425635239999977</v>
      </c>
      <c r="F114" s="382">
        <f t="shared" si="2"/>
        <v>-23.273062955271229</v>
      </c>
      <c r="G114" s="383">
        <f t="shared" si="3"/>
        <v>-45.904655905823567</v>
      </c>
      <c r="H114" s="191"/>
    </row>
    <row r="115" spans="1:8" s="187" customFormat="1" ht="31.5" hidden="1" x14ac:dyDescent="0.2">
      <c r="A115" s="262" t="s">
        <v>32</v>
      </c>
      <c r="B115" s="192" t="s">
        <v>339</v>
      </c>
      <c r="C115" s="263" t="s">
        <v>198</v>
      </c>
      <c r="D115" s="374">
        <v>0</v>
      </c>
      <c r="E115" s="375">
        <v>0</v>
      </c>
      <c r="F115" s="375">
        <f t="shared" si="2"/>
        <v>0</v>
      </c>
      <c r="G115" s="376">
        <f t="shared" si="3"/>
        <v>0</v>
      </c>
      <c r="H115" s="191"/>
    </row>
    <row r="116" spans="1:8" s="187" customFormat="1" ht="31.5" hidden="1" x14ac:dyDescent="0.2">
      <c r="A116" s="262" t="s">
        <v>44</v>
      </c>
      <c r="B116" s="195" t="s">
        <v>202</v>
      </c>
      <c r="C116" s="263" t="s">
        <v>198</v>
      </c>
      <c r="D116" s="377"/>
      <c r="E116" s="375"/>
      <c r="F116" s="375">
        <f t="shared" si="2"/>
        <v>0</v>
      </c>
      <c r="G116" s="376">
        <f t="shared" si="3"/>
        <v>0</v>
      </c>
      <c r="H116" s="191"/>
    </row>
    <row r="117" spans="1:8" s="187" customFormat="1" ht="31.5" hidden="1" x14ac:dyDescent="0.2">
      <c r="A117" s="262" t="s">
        <v>45</v>
      </c>
      <c r="B117" s="195" t="s">
        <v>204</v>
      </c>
      <c r="C117" s="263" t="s">
        <v>198</v>
      </c>
      <c r="D117" s="377"/>
      <c r="E117" s="375"/>
      <c r="F117" s="375">
        <f t="shared" si="2"/>
        <v>0</v>
      </c>
      <c r="G117" s="376">
        <f t="shared" si="3"/>
        <v>0</v>
      </c>
      <c r="H117" s="191"/>
    </row>
    <row r="118" spans="1:8" s="187" customFormat="1" ht="31.5" hidden="1" x14ac:dyDescent="0.2">
      <c r="A118" s="262" t="s">
        <v>46</v>
      </c>
      <c r="B118" s="195" t="s">
        <v>206</v>
      </c>
      <c r="C118" s="263" t="s">
        <v>198</v>
      </c>
      <c r="D118" s="377"/>
      <c r="E118" s="375"/>
      <c r="F118" s="375">
        <f t="shared" si="2"/>
        <v>0</v>
      </c>
      <c r="G118" s="376">
        <f t="shared" si="3"/>
        <v>0</v>
      </c>
      <c r="H118" s="191"/>
    </row>
    <row r="119" spans="1:8" s="187" customFormat="1" hidden="1" x14ac:dyDescent="0.2">
      <c r="A119" s="262" t="s">
        <v>33</v>
      </c>
      <c r="B119" s="190" t="s">
        <v>208</v>
      </c>
      <c r="C119" s="263" t="s">
        <v>198</v>
      </c>
      <c r="D119" s="377"/>
      <c r="E119" s="375"/>
      <c r="F119" s="375">
        <f t="shared" si="2"/>
        <v>0</v>
      </c>
      <c r="G119" s="376">
        <f t="shared" si="3"/>
        <v>0</v>
      </c>
      <c r="H119" s="191"/>
    </row>
    <row r="120" spans="1:8" s="187" customFormat="1" hidden="1" x14ac:dyDescent="0.2">
      <c r="A120" s="262" t="s">
        <v>34</v>
      </c>
      <c r="B120" s="190" t="s">
        <v>210</v>
      </c>
      <c r="C120" s="263" t="s">
        <v>198</v>
      </c>
      <c r="D120" s="377"/>
      <c r="E120" s="375"/>
      <c r="F120" s="375">
        <f t="shared" si="2"/>
        <v>0</v>
      </c>
      <c r="G120" s="376">
        <f t="shared" si="3"/>
        <v>0</v>
      </c>
      <c r="H120" s="191"/>
    </row>
    <row r="121" spans="1:8" s="187" customFormat="1" hidden="1" x14ac:dyDescent="0.2">
      <c r="A121" s="262" t="s">
        <v>35</v>
      </c>
      <c r="B121" s="190" t="s">
        <v>212</v>
      </c>
      <c r="C121" s="263" t="s">
        <v>198</v>
      </c>
      <c r="D121" s="377"/>
      <c r="E121" s="375"/>
      <c r="F121" s="375">
        <f t="shared" si="2"/>
        <v>0</v>
      </c>
      <c r="G121" s="376">
        <f t="shared" si="3"/>
        <v>0</v>
      </c>
      <c r="H121" s="191"/>
    </row>
    <row r="122" spans="1:8" s="187" customFormat="1" hidden="1" x14ac:dyDescent="0.2">
      <c r="A122" s="262" t="s">
        <v>47</v>
      </c>
      <c r="B122" s="190" t="s">
        <v>214</v>
      </c>
      <c r="C122" s="263" t="s">
        <v>198</v>
      </c>
      <c r="D122" s="377"/>
      <c r="E122" s="375"/>
      <c r="F122" s="375">
        <f t="shared" si="2"/>
        <v>0</v>
      </c>
      <c r="G122" s="376">
        <f t="shared" si="3"/>
        <v>0</v>
      </c>
      <c r="H122" s="191"/>
    </row>
    <row r="123" spans="1:8" s="187" customFormat="1" x14ac:dyDescent="0.2">
      <c r="A123" s="262" t="s">
        <v>48</v>
      </c>
      <c r="B123" s="190" t="s">
        <v>216</v>
      </c>
      <c r="C123" s="263" t="s">
        <v>198</v>
      </c>
      <c r="D123" s="374">
        <v>50.698698195271206</v>
      </c>
      <c r="E123" s="375">
        <v>27.425635239999977</v>
      </c>
      <c r="F123" s="375">
        <f t="shared" si="2"/>
        <v>-23.273062955271229</v>
      </c>
      <c r="G123" s="376">
        <f t="shared" si="3"/>
        <v>-45.904655905823567</v>
      </c>
      <c r="H123" s="191"/>
    </row>
    <row r="124" spans="1:8" s="187" customFormat="1" hidden="1" x14ac:dyDescent="0.2">
      <c r="A124" s="262" t="s">
        <v>49</v>
      </c>
      <c r="B124" s="190" t="s">
        <v>218</v>
      </c>
      <c r="C124" s="263" t="s">
        <v>198</v>
      </c>
      <c r="D124" s="377"/>
      <c r="E124" s="375"/>
      <c r="F124" s="375">
        <f t="shared" si="2"/>
        <v>0</v>
      </c>
      <c r="G124" s="376">
        <f t="shared" si="3"/>
        <v>0</v>
      </c>
      <c r="H124" s="191"/>
    </row>
    <row r="125" spans="1:8" s="187" customFormat="1" ht="31.5" hidden="1" x14ac:dyDescent="0.2">
      <c r="A125" s="262" t="s">
        <v>340</v>
      </c>
      <c r="B125" s="192" t="s">
        <v>220</v>
      </c>
      <c r="C125" s="263" t="s">
        <v>198</v>
      </c>
      <c r="D125" s="374">
        <v>0</v>
      </c>
      <c r="E125" s="375">
        <v>0</v>
      </c>
      <c r="F125" s="375">
        <f t="shared" si="2"/>
        <v>0</v>
      </c>
      <c r="G125" s="376">
        <f t="shared" si="3"/>
        <v>0</v>
      </c>
      <c r="H125" s="191"/>
    </row>
    <row r="126" spans="1:8" s="187" customFormat="1" hidden="1" x14ac:dyDescent="0.2">
      <c r="A126" s="262" t="s">
        <v>341</v>
      </c>
      <c r="B126" s="193" t="s">
        <v>222</v>
      </c>
      <c r="C126" s="263" t="s">
        <v>198</v>
      </c>
      <c r="D126" s="377"/>
      <c r="E126" s="375"/>
      <c r="F126" s="375">
        <f t="shared" si="2"/>
        <v>0</v>
      </c>
      <c r="G126" s="376">
        <f t="shared" si="3"/>
        <v>0</v>
      </c>
      <c r="H126" s="191"/>
    </row>
    <row r="127" spans="1:8" s="187" customFormat="1" hidden="1" x14ac:dyDescent="0.2">
      <c r="A127" s="262" t="s">
        <v>342</v>
      </c>
      <c r="B127" s="193" t="s">
        <v>224</v>
      </c>
      <c r="C127" s="263" t="s">
        <v>198</v>
      </c>
      <c r="D127" s="374"/>
      <c r="E127" s="375"/>
      <c r="F127" s="375">
        <f t="shared" si="2"/>
        <v>0</v>
      </c>
      <c r="G127" s="376">
        <f t="shared" si="3"/>
        <v>0</v>
      </c>
      <c r="H127" s="191"/>
    </row>
    <row r="128" spans="1:8" s="187" customFormat="1" x14ac:dyDescent="0.2">
      <c r="A128" s="262" t="s">
        <v>343</v>
      </c>
      <c r="B128" s="190" t="s">
        <v>226</v>
      </c>
      <c r="C128" s="263" t="s">
        <v>198</v>
      </c>
      <c r="D128" s="374"/>
      <c r="E128" s="375"/>
      <c r="F128" s="375">
        <f t="shared" si="2"/>
        <v>0</v>
      </c>
      <c r="G128" s="376">
        <f t="shared" si="3"/>
        <v>0</v>
      </c>
      <c r="H128" s="191"/>
    </row>
    <row r="129" spans="1:8" s="187" customFormat="1" x14ac:dyDescent="0.2">
      <c r="A129" s="265" t="s">
        <v>344</v>
      </c>
      <c r="B129" s="202" t="s">
        <v>345</v>
      </c>
      <c r="C129" s="266" t="s">
        <v>198</v>
      </c>
      <c r="D129" s="381">
        <v>10.127528401465121</v>
      </c>
      <c r="E129" s="382">
        <v>6.0754834675013738</v>
      </c>
      <c r="F129" s="382">
        <f t="shared" si="2"/>
        <v>-4.0520449339637468</v>
      </c>
      <c r="G129" s="383">
        <f t="shared" si="3"/>
        <v>-40.010205583600722</v>
      </c>
      <c r="H129" s="191"/>
    </row>
    <row r="130" spans="1:8" s="187" customFormat="1" hidden="1" x14ac:dyDescent="0.2">
      <c r="A130" s="262" t="s">
        <v>36</v>
      </c>
      <c r="B130" s="190" t="s">
        <v>200</v>
      </c>
      <c r="C130" s="263" t="s">
        <v>198</v>
      </c>
      <c r="D130" s="374"/>
      <c r="E130" s="375"/>
      <c r="F130" s="375">
        <f t="shared" si="2"/>
        <v>0</v>
      </c>
      <c r="G130" s="376">
        <f t="shared" si="3"/>
        <v>0</v>
      </c>
      <c r="H130" s="191"/>
    </row>
    <row r="131" spans="1:8" s="187" customFormat="1" ht="31.5" hidden="1" x14ac:dyDescent="0.2">
      <c r="A131" s="262" t="s">
        <v>50</v>
      </c>
      <c r="B131" s="195" t="s">
        <v>202</v>
      </c>
      <c r="C131" s="263" t="s">
        <v>198</v>
      </c>
      <c r="D131" s="377"/>
      <c r="E131" s="375"/>
      <c r="F131" s="375">
        <f t="shared" si="2"/>
        <v>0</v>
      </c>
      <c r="G131" s="376">
        <f t="shared" si="3"/>
        <v>0</v>
      </c>
      <c r="H131" s="191"/>
    </row>
    <row r="132" spans="1:8" s="187" customFormat="1" ht="31.5" hidden="1" x14ac:dyDescent="0.2">
      <c r="A132" s="262" t="s">
        <v>51</v>
      </c>
      <c r="B132" s="195" t="s">
        <v>204</v>
      </c>
      <c r="C132" s="263" t="s">
        <v>198</v>
      </c>
      <c r="D132" s="377"/>
      <c r="E132" s="375"/>
      <c r="F132" s="375">
        <f t="shared" si="2"/>
        <v>0</v>
      </c>
      <c r="G132" s="376">
        <f t="shared" si="3"/>
        <v>0</v>
      </c>
      <c r="H132" s="191"/>
    </row>
    <row r="133" spans="1:8" s="187" customFormat="1" ht="31.5" hidden="1" x14ac:dyDescent="0.2">
      <c r="A133" s="262" t="s">
        <v>52</v>
      </c>
      <c r="B133" s="195" t="s">
        <v>206</v>
      </c>
      <c r="C133" s="263" t="s">
        <v>198</v>
      </c>
      <c r="D133" s="377"/>
      <c r="E133" s="375"/>
      <c r="F133" s="375">
        <f t="shared" si="2"/>
        <v>0</v>
      </c>
      <c r="G133" s="376">
        <f t="shared" si="3"/>
        <v>0</v>
      </c>
      <c r="H133" s="191"/>
    </row>
    <row r="134" spans="1:8" s="187" customFormat="1" hidden="1" x14ac:dyDescent="0.2">
      <c r="A134" s="262" t="s">
        <v>37</v>
      </c>
      <c r="B134" s="204" t="s">
        <v>346</v>
      </c>
      <c r="C134" s="263" t="s">
        <v>198</v>
      </c>
      <c r="D134" s="377"/>
      <c r="E134" s="375"/>
      <c r="F134" s="375">
        <f t="shared" si="2"/>
        <v>0</v>
      </c>
      <c r="G134" s="376">
        <f t="shared" si="3"/>
        <v>0</v>
      </c>
      <c r="H134" s="191"/>
    </row>
    <row r="135" spans="1:8" s="187" customFormat="1" hidden="1" x14ac:dyDescent="0.2">
      <c r="A135" s="262" t="s">
        <v>38</v>
      </c>
      <c r="B135" s="204" t="s">
        <v>347</v>
      </c>
      <c r="C135" s="263" t="s">
        <v>198</v>
      </c>
      <c r="D135" s="377"/>
      <c r="E135" s="375"/>
      <c r="F135" s="375">
        <f t="shared" si="2"/>
        <v>0</v>
      </c>
      <c r="G135" s="376">
        <f t="shared" si="3"/>
        <v>0</v>
      </c>
      <c r="H135" s="191"/>
    </row>
    <row r="136" spans="1:8" s="187" customFormat="1" hidden="1" x14ac:dyDescent="0.2">
      <c r="A136" s="262" t="s">
        <v>39</v>
      </c>
      <c r="B136" s="204" t="s">
        <v>348</v>
      </c>
      <c r="C136" s="263" t="s">
        <v>198</v>
      </c>
      <c r="D136" s="377"/>
      <c r="E136" s="375"/>
      <c r="F136" s="375">
        <f t="shared" si="2"/>
        <v>0</v>
      </c>
      <c r="G136" s="376">
        <f t="shared" si="3"/>
        <v>0</v>
      </c>
      <c r="H136" s="191"/>
    </row>
    <row r="137" spans="1:8" s="187" customFormat="1" hidden="1" x14ac:dyDescent="0.2">
      <c r="A137" s="262" t="s">
        <v>53</v>
      </c>
      <c r="B137" s="204" t="s">
        <v>349</v>
      </c>
      <c r="C137" s="263" t="s">
        <v>198</v>
      </c>
      <c r="D137" s="377"/>
      <c r="E137" s="375"/>
      <c r="F137" s="375">
        <f t="shared" si="2"/>
        <v>0</v>
      </c>
      <c r="G137" s="376">
        <f t="shared" si="3"/>
        <v>0</v>
      </c>
      <c r="H137" s="191"/>
    </row>
    <row r="138" spans="1:8" s="187" customFormat="1" x14ac:dyDescent="0.2">
      <c r="A138" s="262" t="s">
        <v>54</v>
      </c>
      <c r="B138" s="204" t="s">
        <v>350</v>
      </c>
      <c r="C138" s="263" t="s">
        <v>198</v>
      </c>
      <c r="D138" s="374">
        <v>10.127528401465121</v>
      </c>
      <c r="E138" s="375">
        <v>6.0754834675013738</v>
      </c>
      <c r="F138" s="375">
        <f t="shared" si="2"/>
        <v>-4.0520449339637468</v>
      </c>
      <c r="G138" s="376">
        <f t="shared" si="3"/>
        <v>-40.010205583600722</v>
      </c>
      <c r="H138" s="191"/>
    </row>
    <row r="139" spans="1:8" s="187" customFormat="1" hidden="1" x14ac:dyDescent="0.2">
      <c r="A139" s="262" t="s">
        <v>55</v>
      </c>
      <c r="B139" s="204" t="s">
        <v>351</v>
      </c>
      <c r="C139" s="263" t="s">
        <v>198</v>
      </c>
      <c r="D139" s="377"/>
      <c r="E139" s="375"/>
      <c r="F139" s="375">
        <f t="shared" si="2"/>
        <v>0</v>
      </c>
      <c r="G139" s="376">
        <f t="shared" si="3"/>
        <v>0</v>
      </c>
      <c r="H139" s="191"/>
    </row>
    <row r="140" spans="1:8" s="187" customFormat="1" ht="31.5" hidden="1" x14ac:dyDescent="0.2">
      <c r="A140" s="262" t="s">
        <v>352</v>
      </c>
      <c r="B140" s="204" t="s">
        <v>220</v>
      </c>
      <c r="C140" s="263" t="s">
        <v>198</v>
      </c>
      <c r="D140" s="374">
        <v>0</v>
      </c>
      <c r="E140" s="375">
        <v>0</v>
      </c>
      <c r="F140" s="375">
        <f t="shared" si="2"/>
        <v>0</v>
      </c>
      <c r="G140" s="376">
        <f t="shared" si="3"/>
        <v>0</v>
      </c>
      <c r="H140" s="191"/>
    </row>
    <row r="141" spans="1:8" s="187" customFormat="1" hidden="1" x14ac:dyDescent="0.2">
      <c r="A141" s="262" t="s">
        <v>353</v>
      </c>
      <c r="B141" s="193" t="s">
        <v>354</v>
      </c>
      <c r="C141" s="263" t="s">
        <v>198</v>
      </c>
      <c r="D141" s="377"/>
      <c r="E141" s="375"/>
      <c r="F141" s="375">
        <f t="shared" si="2"/>
        <v>0</v>
      </c>
      <c r="G141" s="376">
        <f t="shared" si="3"/>
        <v>0</v>
      </c>
      <c r="H141" s="191"/>
    </row>
    <row r="142" spans="1:8" s="187" customFormat="1" hidden="1" x14ac:dyDescent="0.2">
      <c r="A142" s="262" t="s">
        <v>355</v>
      </c>
      <c r="B142" s="193" t="s">
        <v>224</v>
      </c>
      <c r="C142" s="263" t="s">
        <v>198</v>
      </c>
      <c r="D142" s="377"/>
      <c r="E142" s="375"/>
      <c r="F142" s="375">
        <f t="shared" si="2"/>
        <v>0</v>
      </c>
      <c r="G142" s="376">
        <f t="shared" si="3"/>
        <v>0</v>
      </c>
      <c r="H142" s="191"/>
    </row>
    <row r="143" spans="1:8" s="187" customFormat="1" x14ac:dyDescent="0.2">
      <c r="A143" s="262" t="s">
        <v>356</v>
      </c>
      <c r="B143" s="204" t="s">
        <v>357</v>
      </c>
      <c r="C143" s="263" t="s">
        <v>198</v>
      </c>
      <c r="D143" s="374"/>
      <c r="E143" s="375"/>
      <c r="F143" s="375">
        <f t="shared" si="2"/>
        <v>0</v>
      </c>
      <c r="G143" s="376">
        <f t="shared" si="3"/>
        <v>0</v>
      </c>
      <c r="H143" s="191"/>
    </row>
    <row r="144" spans="1:8" s="187" customFormat="1" x14ac:dyDescent="0.2">
      <c r="A144" s="265" t="s">
        <v>358</v>
      </c>
      <c r="B144" s="202" t="s">
        <v>359</v>
      </c>
      <c r="C144" s="266" t="s">
        <v>198</v>
      </c>
      <c r="D144" s="381">
        <v>40.571169793806085</v>
      </c>
      <c r="E144" s="382">
        <v>21.350151772498602</v>
      </c>
      <c r="F144" s="382">
        <f t="shared" si="2"/>
        <v>-19.221018021307483</v>
      </c>
      <c r="G144" s="383">
        <f t="shared" si="3"/>
        <v>-47.376050823759869</v>
      </c>
      <c r="H144" s="191"/>
    </row>
    <row r="145" spans="1:8" s="187" customFormat="1" hidden="1" x14ac:dyDescent="0.2">
      <c r="A145" s="262" t="s">
        <v>40</v>
      </c>
      <c r="B145" s="190" t="s">
        <v>200</v>
      </c>
      <c r="C145" s="263" t="s">
        <v>198</v>
      </c>
      <c r="D145" s="374">
        <v>0</v>
      </c>
      <c r="E145" s="375">
        <v>0</v>
      </c>
      <c r="F145" s="375">
        <f t="shared" si="2"/>
        <v>0</v>
      </c>
      <c r="G145" s="376">
        <f t="shared" si="3"/>
        <v>0</v>
      </c>
      <c r="H145" s="191"/>
    </row>
    <row r="146" spans="1:8" s="187" customFormat="1" ht="31.5" hidden="1" x14ac:dyDescent="0.2">
      <c r="A146" s="262" t="s">
        <v>56</v>
      </c>
      <c r="B146" s="195" t="s">
        <v>202</v>
      </c>
      <c r="C146" s="263" t="s">
        <v>198</v>
      </c>
      <c r="D146" s="377"/>
      <c r="E146" s="375"/>
      <c r="F146" s="375">
        <f t="shared" si="2"/>
        <v>0</v>
      </c>
      <c r="G146" s="376">
        <f t="shared" si="3"/>
        <v>0</v>
      </c>
      <c r="H146" s="191"/>
    </row>
    <row r="147" spans="1:8" s="187" customFormat="1" ht="31.5" hidden="1" x14ac:dyDescent="0.2">
      <c r="A147" s="262" t="s">
        <v>57</v>
      </c>
      <c r="B147" s="195" t="s">
        <v>204</v>
      </c>
      <c r="C147" s="263" t="s">
        <v>198</v>
      </c>
      <c r="D147" s="377"/>
      <c r="E147" s="375"/>
      <c r="F147" s="375">
        <f t="shared" si="2"/>
        <v>0</v>
      </c>
      <c r="G147" s="376">
        <f t="shared" si="3"/>
        <v>0</v>
      </c>
      <c r="H147" s="191"/>
    </row>
    <row r="148" spans="1:8" s="187" customFormat="1" ht="31.5" hidden="1" x14ac:dyDescent="0.2">
      <c r="A148" s="262" t="s">
        <v>58</v>
      </c>
      <c r="B148" s="195" t="s">
        <v>206</v>
      </c>
      <c r="C148" s="263" t="s">
        <v>198</v>
      </c>
      <c r="D148" s="377"/>
      <c r="E148" s="375"/>
      <c r="F148" s="375">
        <f t="shared" si="2"/>
        <v>0</v>
      </c>
      <c r="G148" s="376">
        <f t="shared" si="3"/>
        <v>0</v>
      </c>
      <c r="H148" s="191"/>
    </row>
    <row r="149" spans="1:8" s="187" customFormat="1" hidden="1" x14ac:dyDescent="0.2">
      <c r="A149" s="262" t="s">
        <v>41</v>
      </c>
      <c r="B149" s="190" t="s">
        <v>208</v>
      </c>
      <c r="C149" s="263" t="s">
        <v>198</v>
      </c>
      <c r="D149" s="377"/>
      <c r="E149" s="375"/>
      <c r="F149" s="375">
        <f t="shared" si="2"/>
        <v>0</v>
      </c>
      <c r="G149" s="376">
        <f t="shared" si="3"/>
        <v>0</v>
      </c>
      <c r="H149" s="191"/>
    </row>
    <row r="150" spans="1:8" s="187" customFormat="1" hidden="1" x14ac:dyDescent="0.2">
      <c r="A150" s="262" t="s">
        <v>42</v>
      </c>
      <c r="B150" s="190" t="s">
        <v>210</v>
      </c>
      <c r="C150" s="263" t="s">
        <v>198</v>
      </c>
      <c r="D150" s="377"/>
      <c r="E150" s="375"/>
      <c r="F150" s="375">
        <f t="shared" si="2"/>
        <v>0</v>
      </c>
      <c r="G150" s="376">
        <f t="shared" si="3"/>
        <v>0</v>
      </c>
      <c r="H150" s="191"/>
    </row>
    <row r="151" spans="1:8" s="187" customFormat="1" hidden="1" x14ac:dyDescent="0.2">
      <c r="A151" s="262" t="s">
        <v>43</v>
      </c>
      <c r="B151" s="190" t="s">
        <v>212</v>
      </c>
      <c r="C151" s="263" t="s">
        <v>198</v>
      </c>
      <c r="D151" s="377"/>
      <c r="E151" s="375"/>
      <c r="F151" s="375">
        <f t="shared" si="2"/>
        <v>0</v>
      </c>
      <c r="G151" s="376">
        <f t="shared" si="3"/>
        <v>0</v>
      </c>
      <c r="H151" s="191"/>
    </row>
    <row r="152" spans="1:8" s="187" customFormat="1" hidden="1" x14ac:dyDescent="0.2">
      <c r="A152" s="262" t="s">
        <v>59</v>
      </c>
      <c r="B152" s="192" t="s">
        <v>214</v>
      </c>
      <c r="C152" s="263" t="s">
        <v>198</v>
      </c>
      <c r="D152" s="377"/>
      <c r="E152" s="375"/>
      <c r="F152" s="375">
        <f t="shared" si="2"/>
        <v>0</v>
      </c>
      <c r="G152" s="376">
        <f t="shared" si="3"/>
        <v>0</v>
      </c>
      <c r="H152" s="191"/>
    </row>
    <row r="153" spans="1:8" s="187" customFormat="1" x14ac:dyDescent="0.2">
      <c r="A153" s="262" t="s">
        <v>360</v>
      </c>
      <c r="B153" s="190" t="s">
        <v>216</v>
      </c>
      <c r="C153" s="263" t="s">
        <v>198</v>
      </c>
      <c r="D153" s="374">
        <v>40.571169793806085</v>
      </c>
      <c r="E153" s="375">
        <v>21.350151772498602</v>
      </c>
      <c r="F153" s="375">
        <f t="shared" si="2"/>
        <v>-19.221018021307483</v>
      </c>
      <c r="G153" s="376">
        <f t="shared" si="3"/>
        <v>-47.376050823759869</v>
      </c>
      <c r="H153" s="191"/>
    </row>
    <row r="154" spans="1:8" s="187" customFormat="1" hidden="1" x14ac:dyDescent="0.2">
      <c r="A154" s="262" t="s">
        <v>361</v>
      </c>
      <c r="B154" s="190" t="s">
        <v>218</v>
      </c>
      <c r="C154" s="263" t="s">
        <v>198</v>
      </c>
      <c r="D154" s="377"/>
      <c r="E154" s="375"/>
      <c r="F154" s="375">
        <f t="shared" si="2"/>
        <v>0</v>
      </c>
      <c r="G154" s="376">
        <f t="shared" si="3"/>
        <v>0</v>
      </c>
      <c r="H154" s="191"/>
    </row>
    <row r="155" spans="1:8" s="187" customFormat="1" ht="31.5" hidden="1" x14ac:dyDescent="0.2">
      <c r="A155" s="262" t="s">
        <v>362</v>
      </c>
      <c r="B155" s="192" t="s">
        <v>220</v>
      </c>
      <c r="C155" s="263" t="s">
        <v>198</v>
      </c>
      <c r="D155" s="374">
        <v>0</v>
      </c>
      <c r="E155" s="375">
        <v>0</v>
      </c>
      <c r="F155" s="375">
        <f t="shared" si="2"/>
        <v>0</v>
      </c>
      <c r="G155" s="376">
        <f t="shared" si="3"/>
        <v>0</v>
      </c>
      <c r="H155" s="191"/>
    </row>
    <row r="156" spans="1:8" s="187" customFormat="1" hidden="1" x14ac:dyDescent="0.2">
      <c r="A156" s="262" t="s">
        <v>363</v>
      </c>
      <c r="B156" s="193" t="s">
        <v>222</v>
      </c>
      <c r="C156" s="263" t="s">
        <v>198</v>
      </c>
      <c r="D156" s="374"/>
      <c r="E156" s="375"/>
      <c r="F156" s="375">
        <f t="shared" ref="F156:F163" si="4">E156-D156</f>
        <v>0</v>
      </c>
      <c r="G156" s="376">
        <f t="shared" ref="G156:G165" si="5">IF(D156=0,0,(F156/D156)*100)</f>
        <v>0</v>
      </c>
      <c r="H156" s="191"/>
    </row>
    <row r="157" spans="1:8" s="187" customFormat="1" hidden="1" x14ac:dyDescent="0.2">
      <c r="A157" s="262" t="s">
        <v>364</v>
      </c>
      <c r="B157" s="193" t="s">
        <v>224</v>
      </c>
      <c r="C157" s="263" t="s">
        <v>198</v>
      </c>
      <c r="D157" s="374"/>
      <c r="E157" s="375"/>
      <c r="F157" s="375">
        <f t="shared" si="4"/>
        <v>0</v>
      </c>
      <c r="G157" s="376">
        <f t="shared" si="5"/>
        <v>0</v>
      </c>
      <c r="H157" s="191"/>
    </row>
    <row r="158" spans="1:8" s="187" customFormat="1" x14ac:dyDescent="0.2">
      <c r="A158" s="262" t="s">
        <v>365</v>
      </c>
      <c r="B158" s="190" t="s">
        <v>226</v>
      </c>
      <c r="C158" s="263" t="s">
        <v>198</v>
      </c>
      <c r="D158" s="374">
        <v>0</v>
      </c>
      <c r="E158" s="375">
        <v>0</v>
      </c>
      <c r="F158" s="375">
        <f t="shared" si="4"/>
        <v>0</v>
      </c>
      <c r="G158" s="376">
        <f t="shared" si="5"/>
        <v>0</v>
      </c>
      <c r="H158" s="191"/>
    </row>
    <row r="159" spans="1:8" s="187" customFormat="1" x14ac:dyDescent="0.2">
      <c r="A159" s="265" t="s">
        <v>366</v>
      </c>
      <c r="B159" s="202" t="s">
        <v>367</v>
      </c>
      <c r="C159" s="266" t="s">
        <v>198</v>
      </c>
      <c r="D159" s="381">
        <v>40.571169793806085</v>
      </c>
      <c r="E159" s="382">
        <v>21.350151772498606</v>
      </c>
      <c r="F159" s="382">
        <f t="shared" si="4"/>
        <v>-19.221018021307479</v>
      </c>
      <c r="G159" s="383">
        <f t="shared" si="5"/>
        <v>-47.376050823759854</v>
      </c>
      <c r="H159" s="191"/>
    </row>
    <row r="160" spans="1:8" s="187" customFormat="1" x14ac:dyDescent="0.2">
      <c r="A160" s="262" t="s">
        <v>368</v>
      </c>
      <c r="B160" s="204" t="s">
        <v>369</v>
      </c>
      <c r="C160" s="263" t="s">
        <v>198</v>
      </c>
      <c r="D160" s="385">
        <v>4.5890501179061056</v>
      </c>
      <c r="E160" s="386">
        <v>1.3873901179061061</v>
      </c>
      <c r="F160" s="375">
        <f t="shared" si="4"/>
        <v>-3.2016599999999995</v>
      </c>
      <c r="G160" s="376">
        <f t="shared" si="5"/>
        <v>-69.767379255837255</v>
      </c>
      <c r="H160" s="191"/>
    </row>
    <row r="161" spans="1:8" s="187" customFormat="1" hidden="1" x14ac:dyDescent="0.2">
      <c r="A161" s="262" t="s">
        <v>370</v>
      </c>
      <c r="B161" s="204" t="s">
        <v>371</v>
      </c>
      <c r="C161" s="263" t="s">
        <v>198</v>
      </c>
      <c r="D161" s="374"/>
      <c r="E161" s="375"/>
      <c r="F161" s="375">
        <f t="shared" si="4"/>
        <v>0</v>
      </c>
      <c r="G161" s="376">
        <f t="shared" si="5"/>
        <v>0</v>
      </c>
      <c r="H161" s="191"/>
    </row>
    <row r="162" spans="1:8" s="187" customFormat="1" hidden="1" x14ac:dyDescent="0.2">
      <c r="A162" s="262" t="s">
        <v>372</v>
      </c>
      <c r="B162" s="204" t="s">
        <v>373</v>
      </c>
      <c r="C162" s="263" t="s">
        <v>198</v>
      </c>
      <c r="D162" s="374"/>
      <c r="E162" s="375"/>
      <c r="F162" s="375">
        <f t="shared" si="4"/>
        <v>0</v>
      </c>
      <c r="G162" s="376">
        <f t="shared" si="5"/>
        <v>0</v>
      </c>
      <c r="H162" s="191"/>
    </row>
    <row r="163" spans="1:8" s="187" customFormat="1" ht="18" customHeight="1" thickBot="1" x14ac:dyDescent="0.25">
      <c r="A163" s="268" t="s">
        <v>374</v>
      </c>
      <c r="B163" s="204" t="s">
        <v>375</v>
      </c>
      <c r="C163" s="264" t="s">
        <v>198</v>
      </c>
      <c r="D163" s="378">
        <v>35.98211967589998</v>
      </c>
      <c r="E163" s="379">
        <v>19.962761654592498</v>
      </c>
      <c r="F163" s="379">
        <f t="shared" si="4"/>
        <v>-16.019358021307482</v>
      </c>
      <c r="G163" s="380">
        <f t="shared" si="5"/>
        <v>-44.520328890009473</v>
      </c>
      <c r="H163" s="194"/>
    </row>
    <row r="164" spans="1:8" s="187" customFormat="1" ht="18" customHeight="1" x14ac:dyDescent="0.2">
      <c r="A164" s="260" t="s">
        <v>376</v>
      </c>
      <c r="B164" s="205" t="s">
        <v>289</v>
      </c>
      <c r="C164" s="272" t="s">
        <v>377</v>
      </c>
      <c r="D164" s="387"/>
      <c r="E164" s="388"/>
      <c r="F164" s="388">
        <v>0</v>
      </c>
      <c r="G164" s="389">
        <f t="shared" si="5"/>
        <v>0</v>
      </c>
      <c r="H164" s="189"/>
    </row>
    <row r="165" spans="1:8" s="187" customFormat="1" ht="37.5" customHeight="1" x14ac:dyDescent="0.2">
      <c r="A165" s="265" t="s">
        <v>378</v>
      </c>
      <c r="B165" s="206" t="s">
        <v>379</v>
      </c>
      <c r="C165" s="273" t="s">
        <v>198</v>
      </c>
      <c r="D165" s="381">
        <v>56.015637007325594</v>
      </c>
      <c r="E165" s="382">
        <v>36.194536319999976</v>
      </c>
      <c r="F165" s="382">
        <f t="shared" ref="F165" si="6">E165-D165</f>
        <v>-19.821100687325618</v>
      </c>
      <c r="G165" s="383">
        <f t="shared" si="5"/>
        <v>-35.384942038119569</v>
      </c>
      <c r="H165" s="191"/>
    </row>
    <row r="166" spans="1:8" s="187" customFormat="1" ht="18" customHeight="1" x14ac:dyDescent="0.2">
      <c r="A166" s="265" t="s">
        <v>380</v>
      </c>
      <c r="B166" s="206" t="s">
        <v>381</v>
      </c>
      <c r="C166" s="273" t="s">
        <v>198</v>
      </c>
      <c r="D166" s="381">
        <v>0</v>
      </c>
      <c r="E166" s="382">
        <v>0</v>
      </c>
      <c r="F166" s="375">
        <v>0</v>
      </c>
      <c r="G166" s="376" t="s">
        <v>845</v>
      </c>
      <c r="H166" s="191"/>
    </row>
    <row r="167" spans="1:8" s="187" customFormat="1" ht="18" customHeight="1" x14ac:dyDescent="0.2">
      <c r="A167" s="262" t="s">
        <v>382</v>
      </c>
      <c r="B167" s="207" t="s">
        <v>383</v>
      </c>
      <c r="C167" s="274" t="s">
        <v>198</v>
      </c>
      <c r="D167" s="374">
        <v>0</v>
      </c>
      <c r="E167" s="375">
        <v>0</v>
      </c>
      <c r="F167" s="375">
        <v>0</v>
      </c>
      <c r="G167" s="376" t="s">
        <v>845</v>
      </c>
      <c r="H167" s="191"/>
    </row>
    <row r="168" spans="1:8" s="187" customFormat="1" ht="18" customHeight="1" x14ac:dyDescent="0.2">
      <c r="A168" s="265" t="s">
        <v>384</v>
      </c>
      <c r="B168" s="206" t="s">
        <v>385</v>
      </c>
      <c r="C168" s="273" t="s">
        <v>198</v>
      </c>
      <c r="D168" s="381">
        <v>0</v>
      </c>
      <c r="E168" s="382">
        <v>0</v>
      </c>
      <c r="F168" s="375">
        <v>0</v>
      </c>
      <c r="G168" s="376" t="s">
        <v>845</v>
      </c>
      <c r="H168" s="191"/>
    </row>
    <row r="169" spans="1:8" s="187" customFormat="1" ht="18" customHeight="1" x14ac:dyDescent="0.2">
      <c r="A169" s="267" t="s">
        <v>386</v>
      </c>
      <c r="B169" s="207" t="s">
        <v>387</v>
      </c>
      <c r="C169" s="274" t="s">
        <v>198</v>
      </c>
      <c r="D169" s="374">
        <v>0</v>
      </c>
      <c r="E169" s="375">
        <v>0</v>
      </c>
      <c r="F169" s="375">
        <v>0</v>
      </c>
      <c r="G169" s="376" t="s">
        <v>845</v>
      </c>
      <c r="H169" s="191"/>
    </row>
    <row r="170" spans="1:8" s="187" customFormat="1" ht="48" thickBot="1" x14ac:dyDescent="0.25">
      <c r="A170" s="275" t="s">
        <v>388</v>
      </c>
      <c r="B170" s="208" t="s">
        <v>389</v>
      </c>
      <c r="C170" s="276" t="s">
        <v>377</v>
      </c>
      <c r="D170" s="390">
        <v>0</v>
      </c>
      <c r="E170" s="391">
        <v>0</v>
      </c>
      <c r="F170" s="392">
        <v>0</v>
      </c>
      <c r="G170" s="393" t="s">
        <v>845</v>
      </c>
      <c r="H170" s="209"/>
    </row>
    <row r="171" spans="1:8" s="187" customFormat="1" ht="16.5" thickBot="1" x14ac:dyDescent="0.25">
      <c r="A171" s="518" t="s">
        <v>390</v>
      </c>
      <c r="B171" s="519"/>
      <c r="C171" s="521"/>
      <c r="D171" s="522"/>
      <c r="E171" s="312"/>
      <c r="F171" s="313"/>
      <c r="G171" s="313"/>
      <c r="H171" s="314"/>
    </row>
    <row r="172" spans="1:8" s="187" customFormat="1" ht="31.5" customHeight="1" x14ac:dyDescent="0.2">
      <c r="A172" s="270" t="s">
        <v>391</v>
      </c>
      <c r="B172" s="188" t="s">
        <v>392</v>
      </c>
      <c r="C172" s="277" t="s">
        <v>198</v>
      </c>
      <c r="D172" s="371">
        <v>677.77554599999996</v>
      </c>
      <c r="E172" s="372">
        <v>662.94729762999998</v>
      </c>
      <c r="F172" s="372">
        <f t="shared" ref="F172:F235" si="7">E172-D172</f>
        <v>-14.828248369999983</v>
      </c>
      <c r="G172" s="373">
        <f t="shared" ref="G172:G235" si="8">IF(D172=0,0,(F172/D172)*100)</f>
        <v>-2.1877815535705358</v>
      </c>
      <c r="H172" s="320"/>
    </row>
    <row r="173" spans="1:8" s="187" customFormat="1" hidden="1" x14ac:dyDescent="0.2">
      <c r="A173" s="262" t="s">
        <v>393</v>
      </c>
      <c r="B173" s="190" t="s">
        <v>200</v>
      </c>
      <c r="C173" s="278" t="s">
        <v>198</v>
      </c>
      <c r="D173" s="374">
        <v>0</v>
      </c>
      <c r="E173" s="375">
        <v>0</v>
      </c>
      <c r="F173" s="375">
        <f t="shared" si="7"/>
        <v>0</v>
      </c>
      <c r="G173" s="376">
        <f t="shared" si="8"/>
        <v>0</v>
      </c>
      <c r="H173" s="321"/>
    </row>
    <row r="174" spans="1:8" s="187" customFormat="1" ht="31.5" hidden="1" x14ac:dyDescent="0.2">
      <c r="A174" s="262" t="s">
        <v>394</v>
      </c>
      <c r="B174" s="195" t="s">
        <v>202</v>
      </c>
      <c r="C174" s="278" t="s">
        <v>198</v>
      </c>
      <c r="D174" s="377"/>
      <c r="E174" s="394"/>
      <c r="F174" s="394">
        <f t="shared" si="7"/>
        <v>0</v>
      </c>
      <c r="G174" s="395">
        <f t="shared" si="8"/>
        <v>0</v>
      </c>
      <c r="H174" s="322"/>
    </row>
    <row r="175" spans="1:8" s="187" customFormat="1" ht="31.5" hidden="1" x14ac:dyDescent="0.2">
      <c r="A175" s="262" t="s">
        <v>395</v>
      </c>
      <c r="B175" s="195" t="s">
        <v>204</v>
      </c>
      <c r="C175" s="278" t="s">
        <v>198</v>
      </c>
      <c r="D175" s="377"/>
      <c r="E175" s="394"/>
      <c r="F175" s="394">
        <f t="shared" si="7"/>
        <v>0</v>
      </c>
      <c r="G175" s="395">
        <f t="shared" si="8"/>
        <v>0</v>
      </c>
      <c r="H175" s="322"/>
    </row>
    <row r="176" spans="1:8" s="187" customFormat="1" ht="31.5" hidden="1" x14ac:dyDescent="0.2">
      <c r="A176" s="262" t="s">
        <v>396</v>
      </c>
      <c r="B176" s="195" t="s">
        <v>206</v>
      </c>
      <c r="C176" s="278" t="s">
        <v>198</v>
      </c>
      <c r="D176" s="377"/>
      <c r="E176" s="394"/>
      <c r="F176" s="394">
        <f t="shared" si="7"/>
        <v>0</v>
      </c>
      <c r="G176" s="395">
        <f t="shared" si="8"/>
        <v>0</v>
      </c>
      <c r="H176" s="322"/>
    </row>
    <row r="177" spans="1:8" s="187" customFormat="1" hidden="1" x14ac:dyDescent="0.2">
      <c r="A177" s="262" t="s">
        <v>397</v>
      </c>
      <c r="B177" s="190" t="s">
        <v>208</v>
      </c>
      <c r="C177" s="278" t="s">
        <v>198</v>
      </c>
      <c r="D177" s="377"/>
      <c r="E177" s="394"/>
      <c r="F177" s="394">
        <f t="shared" si="7"/>
        <v>0</v>
      </c>
      <c r="G177" s="395">
        <f t="shared" si="8"/>
        <v>0</v>
      </c>
      <c r="H177" s="322"/>
    </row>
    <row r="178" spans="1:8" s="187" customFormat="1" hidden="1" x14ac:dyDescent="0.2">
      <c r="A178" s="262" t="s">
        <v>398</v>
      </c>
      <c r="B178" s="190" t="s">
        <v>210</v>
      </c>
      <c r="C178" s="278" t="s">
        <v>198</v>
      </c>
      <c r="D178" s="377"/>
      <c r="E178" s="394"/>
      <c r="F178" s="394">
        <f t="shared" si="7"/>
        <v>0</v>
      </c>
      <c r="G178" s="395">
        <f t="shared" si="8"/>
        <v>0</v>
      </c>
      <c r="H178" s="322"/>
    </row>
    <row r="179" spans="1:8" s="187" customFormat="1" hidden="1" x14ac:dyDescent="0.2">
      <c r="A179" s="262" t="s">
        <v>399</v>
      </c>
      <c r="B179" s="190" t="s">
        <v>212</v>
      </c>
      <c r="C179" s="278" t="s">
        <v>198</v>
      </c>
      <c r="D179" s="377"/>
      <c r="E179" s="394"/>
      <c r="F179" s="394">
        <f t="shared" si="7"/>
        <v>0</v>
      </c>
      <c r="G179" s="395">
        <f t="shared" si="8"/>
        <v>0</v>
      </c>
      <c r="H179" s="322"/>
    </row>
    <row r="180" spans="1:8" s="187" customFormat="1" hidden="1" x14ac:dyDescent="0.2">
      <c r="A180" s="262" t="s">
        <v>400</v>
      </c>
      <c r="B180" s="190" t="s">
        <v>214</v>
      </c>
      <c r="C180" s="278" t="s">
        <v>198</v>
      </c>
      <c r="D180" s="377"/>
      <c r="E180" s="394"/>
      <c r="F180" s="394">
        <f t="shared" si="7"/>
        <v>0</v>
      </c>
      <c r="G180" s="395">
        <f t="shared" si="8"/>
        <v>0</v>
      </c>
      <c r="H180" s="322"/>
    </row>
    <row r="181" spans="1:8" s="187" customFormat="1" x14ac:dyDescent="0.2">
      <c r="A181" s="262" t="s">
        <v>401</v>
      </c>
      <c r="B181" s="190" t="s">
        <v>216</v>
      </c>
      <c r="C181" s="278" t="s">
        <v>198</v>
      </c>
      <c r="D181" s="374">
        <v>677.77554599999996</v>
      </c>
      <c r="E181" s="375">
        <v>662.94729762999998</v>
      </c>
      <c r="F181" s="375">
        <f t="shared" si="7"/>
        <v>-14.828248369999983</v>
      </c>
      <c r="G181" s="376">
        <f t="shared" si="8"/>
        <v>-2.1877815535705358</v>
      </c>
      <c r="H181" s="321"/>
    </row>
    <row r="182" spans="1:8" s="187" customFormat="1" hidden="1" x14ac:dyDescent="0.2">
      <c r="A182" s="262" t="s">
        <v>402</v>
      </c>
      <c r="B182" s="190" t="s">
        <v>218</v>
      </c>
      <c r="C182" s="278" t="s">
        <v>198</v>
      </c>
      <c r="D182" s="374"/>
      <c r="E182" s="375"/>
      <c r="F182" s="375">
        <f t="shared" si="7"/>
        <v>0</v>
      </c>
      <c r="G182" s="376">
        <f t="shared" si="8"/>
        <v>0</v>
      </c>
      <c r="H182" s="321"/>
    </row>
    <row r="183" spans="1:8" s="187" customFormat="1" ht="31.5" hidden="1" x14ac:dyDescent="0.2">
      <c r="A183" s="262" t="s">
        <v>403</v>
      </c>
      <c r="B183" s="192" t="s">
        <v>220</v>
      </c>
      <c r="C183" s="278" t="s">
        <v>198</v>
      </c>
      <c r="D183" s="374">
        <v>0</v>
      </c>
      <c r="E183" s="375">
        <v>0</v>
      </c>
      <c r="F183" s="375">
        <f t="shared" si="7"/>
        <v>0</v>
      </c>
      <c r="G183" s="376">
        <f t="shared" si="8"/>
        <v>0</v>
      </c>
      <c r="H183" s="321"/>
    </row>
    <row r="184" spans="1:8" s="187" customFormat="1" hidden="1" x14ac:dyDescent="0.2">
      <c r="A184" s="262" t="s">
        <v>404</v>
      </c>
      <c r="B184" s="193" t="s">
        <v>222</v>
      </c>
      <c r="C184" s="278" t="s">
        <v>198</v>
      </c>
      <c r="D184" s="374"/>
      <c r="E184" s="375"/>
      <c r="F184" s="375">
        <f t="shared" si="7"/>
        <v>0</v>
      </c>
      <c r="G184" s="376">
        <f t="shared" si="8"/>
        <v>0</v>
      </c>
      <c r="H184" s="321"/>
    </row>
    <row r="185" spans="1:8" s="187" customFormat="1" hidden="1" x14ac:dyDescent="0.2">
      <c r="A185" s="262" t="s">
        <v>405</v>
      </c>
      <c r="B185" s="193" t="s">
        <v>224</v>
      </c>
      <c r="C185" s="278" t="s">
        <v>198</v>
      </c>
      <c r="D185" s="374"/>
      <c r="E185" s="375"/>
      <c r="F185" s="375">
        <f t="shared" si="7"/>
        <v>0</v>
      </c>
      <c r="G185" s="376">
        <f t="shared" si="8"/>
        <v>0</v>
      </c>
      <c r="H185" s="321"/>
    </row>
    <row r="186" spans="1:8" s="187" customFormat="1" ht="31.5" hidden="1" x14ac:dyDescent="0.2">
      <c r="A186" s="262" t="s">
        <v>406</v>
      </c>
      <c r="B186" s="204" t="s">
        <v>407</v>
      </c>
      <c r="C186" s="278" t="s">
        <v>198</v>
      </c>
      <c r="D186" s="374">
        <v>0</v>
      </c>
      <c r="E186" s="375">
        <v>0</v>
      </c>
      <c r="F186" s="375">
        <f t="shared" si="7"/>
        <v>0</v>
      </c>
      <c r="G186" s="376">
        <f t="shared" si="8"/>
        <v>0</v>
      </c>
      <c r="H186" s="321"/>
    </row>
    <row r="187" spans="1:8" s="187" customFormat="1" hidden="1" x14ac:dyDescent="0.2">
      <c r="A187" s="262" t="s">
        <v>408</v>
      </c>
      <c r="B187" s="195" t="s">
        <v>409</v>
      </c>
      <c r="C187" s="278" t="s">
        <v>198</v>
      </c>
      <c r="D187" s="374"/>
      <c r="E187" s="375"/>
      <c r="F187" s="375">
        <f t="shared" si="7"/>
        <v>0</v>
      </c>
      <c r="G187" s="376">
        <f t="shared" si="8"/>
        <v>0</v>
      </c>
      <c r="H187" s="321"/>
    </row>
    <row r="188" spans="1:8" s="187" customFormat="1" ht="31.5" hidden="1" x14ac:dyDescent="0.2">
      <c r="A188" s="262" t="s">
        <v>410</v>
      </c>
      <c r="B188" s="195" t="s">
        <v>411</v>
      </c>
      <c r="C188" s="278" t="s">
        <v>198</v>
      </c>
      <c r="D188" s="374"/>
      <c r="E188" s="375"/>
      <c r="F188" s="375">
        <f t="shared" si="7"/>
        <v>0</v>
      </c>
      <c r="G188" s="376">
        <f t="shared" si="8"/>
        <v>0</v>
      </c>
      <c r="H188" s="321"/>
    </row>
    <row r="189" spans="1:8" s="187" customFormat="1" hidden="1" x14ac:dyDescent="0.2">
      <c r="A189" s="262" t="s">
        <v>412</v>
      </c>
      <c r="B189" s="190" t="s">
        <v>226</v>
      </c>
      <c r="C189" s="278" t="s">
        <v>198</v>
      </c>
      <c r="D189" s="374">
        <v>0</v>
      </c>
      <c r="E189" s="375">
        <v>0</v>
      </c>
      <c r="F189" s="375">
        <f t="shared" si="7"/>
        <v>0</v>
      </c>
      <c r="G189" s="376">
        <f t="shared" si="8"/>
        <v>0</v>
      </c>
      <c r="H189" s="321"/>
    </row>
    <row r="190" spans="1:8" s="187" customFormat="1" x14ac:dyDescent="0.2">
      <c r="A190" s="265" t="s">
        <v>413</v>
      </c>
      <c r="B190" s="202" t="s">
        <v>414</v>
      </c>
      <c r="C190" s="279" t="s">
        <v>198</v>
      </c>
      <c r="D190" s="381">
        <v>624.36644943749991</v>
      </c>
      <c r="E190" s="382">
        <v>628.76695913999993</v>
      </c>
      <c r="F190" s="382">
        <f t="shared" si="7"/>
        <v>4.4005097025000168</v>
      </c>
      <c r="G190" s="383">
        <f t="shared" si="8"/>
        <v>0.70479599063410525</v>
      </c>
      <c r="H190" s="323"/>
    </row>
    <row r="191" spans="1:8" s="187" customFormat="1" hidden="1" x14ac:dyDescent="0.2">
      <c r="A191" s="262" t="s">
        <v>415</v>
      </c>
      <c r="B191" s="204" t="s">
        <v>416</v>
      </c>
      <c r="C191" s="278" t="s">
        <v>198</v>
      </c>
      <c r="D191" s="377"/>
      <c r="E191" s="394"/>
      <c r="F191" s="394">
        <f t="shared" si="7"/>
        <v>0</v>
      </c>
      <c r="G191" s="395">
        <f t="shared" si="8"/>
        <v>0</v>
      </c>
      <c r="H191" s="322"/>
    </row>
    <row r="192" spans="1:8" s="187" customFormat="1" x14ac:dyDescent="0.2">
      <c r="A192" s="262" t="s">
        <v>417</v>
      </c>
      <c r="B192" s="204" t="s">
        <v>418</v>
      </c>
      <c r="C192" s="278" t="s">
        <v>198</v>
      </c>
      <c r="D192" s="374">
        <v>275.71716900000001</v>
      </c>
      <c r="E192" s="375">
        <v>270.76298763</v>
      </c>
      <c r="F192" s="375">
        <f t="shared" si="7"/>
        <v>-4.9541813700000148</v>
      </c>
      <c r="G192" s="376">
        <f t="shared" si="8"/>
        <v>-1.7968345562114831</v>
      </c>
      <c r="H192" s="321"/>
    </row>
    <row r="193" spans="1:10" s="187" customFormat="1" x14ac:dyDescent="0.2">
      <c r="A193" s="262" t="s">
        <v>419</v>
      </c>
      <c r="B193" s="195" t="s">
        <v>420</v>
      </c>
      <c r="C193" s="278" t="s">
        <v>198</v>
      </c>
      <c r="D193" s="374">
        <v>275.71716900000001</v>
      </c>
      <c r="E193" s="375">
        <v>270.76298763</v>
      </c>
      <c r="F193" s="375">
        <f t="shared" si="7"/>
        <v>-4.9541813700000148</v>
      </c>
      <c r="G193" s="376">
        <f t="shared" si="8"/>
        <v>-1.7968345562114831</v>
      </c>
      <c r="H193" s="321"/>
    </row>
    <row r="194" spans="1:10" s="187" customFormat="1" hidden="1" x14ac:dyDescent="0.2">
      <c r="A194" s="262" t="s">
        <v>421</v>
      </c>
      <c r="B194" s="195" t="s">
        <v>422</v>
      </c>
      <c r="C194" s="278" t="s">
        <v>198</v>
      </c>
      <c r="D194" s="377"/>
      <c r="E194" s="394">
        <v>0</v>
      </c>
      <c r="F194" s="394">
        <f t="shared" si="7"/>
        <v>0</v>
      </c>
      <c r="G194" s="395">
        <f t="shared" si="8"/>
        <v>0</v>
      </c>
      <c r="H194" s="322"/>
    </row>
    <row r="195" spans="1:10" s="187" customFormat="1" hidden="1" x14ac:dyDescent="0.2">
      <c r="A195" s="262" t="s">
        <v>423</v>
      </c>
      <c r="B195" s="195" t="s">
        <v>424</v>
      </c>
      <c r="C195" s="278" t="s">
        <v>198</v>
      </c>
      <c r="D195" s="377"/>
      <c r="E195" s="394">
        <v>0</v>
      </c>
      <c r="F195" s="394">
        <f t="shared" si="7"/>
        <v>0</v>
      </c>
      <c r="G195" s="395">
        <f t="shared" si="8"/>
        <v>0</v>
      </c>
      <c r="H195" s="322"/>
    </row>
    <row r="196" spans="1:10" s="187" customFormat="1" ht="31.5" hidden="1" x14ac:dyDescent="0.2">
      <c r="A196" s="262" t="s">
        <v>425</v>
      </c>
      <c r="B196" s="204" t="s">
        <v>426</v>
      </c>
      <c r="C196" s="278" t="s">
        <v>198</v>
      </c>
      <c r="D196" s="377"/>
      <c r="E196" s="394">
        <v>0</v>
      </c>
      <c r="F196" s="394">
        <f t="shared" si="7"/>
        <v>0</v>
      </c>
      <c r="G196" s="395">
        <f t="shared" si="8"/>
        <v>0</v>
      </c>
      <c r="H196" s="322"/>
    </row>
    <row r="197" spans="1:10" s="187" customFormat="1" ht="31.5" x14ac:dyDescent="0.2">
      <c r="A197" s="262" t="s">
        <v>427</v>
      </c>
      <c r="B197" s="204" t="s">
        <v>428</v>
      </c>
      <c r="C197" s="278" t="s">
        <v>198</v>
      </c>
      <c r="D197" s="374">
        <v>220.61554200000003</v>
      </c>
      <c r="E197" s="375">
        <v>237.18197966</v>
      </c>
      <c r="F197" s="375">
        <f t="shared" si="7"/>
        <v>16.566437659999963</v>
      </c>
      <c r="G197" s="376">
        <f t="shared" si="8"/>
        <v>7.5091888403764226</v>
      </c>
      <c r="H197" s="321"/>
    </row>
    <row r="198" spans="1:10" s="187" customFormat="1" hidden="1" x14ac:dyDescent="0.2">
      <c r="A198" s="262" t="s">
        <v>429</v>
      </c>
      <c r="B198" s="204" t="s">
        <v>430</v>
      </c>
      <c r="C198" s="278" t="s">
        <v>198</v>
      </c>
      <c r="D198" s="377"/>
      <c r="E198" s="394"/>
      <c r="F198" s="394">
        <f t="shared" si="7"/>
        <v>0</v>
      </c>
      <c r="G198" s="395">
        <f t="shared" si="8"/>
        <v>0</v>
      </c>
      <c r="H198" s="322"/>
    </row>
    <row r="199" spans="1:10" s="187" customFormat="1" x14ac:dyDescent="0.2">
      <c r="A199" s="262" t="s">
        <v>431</v>
      </c>
      <c r="B199" s="204" t="s">
        <v>432</v>
      </c>
      <c r="C199" s="278" t="s">
        <v>198</v>
      </c>
      <c r="D199" s="374">
        <v>39.533346774193546</v>
      </c>
      <c r="E199" s="375">
        <v>33.847701189999995</v>
      </c>
      <c r="F199" s="375">
        <f t="shared" si="7"/>
        <v>-5.6856455841935514</v>
      </c>
      <c r="G199" s="376">
        <f t="shared" si="8"/>
        <v>-14.381897937123323</v>
      </c>
      <c r="H199" s="321"/>
    </row>
    <row r="200" spans="1:10" s="187" customFormat="1" x14ac:dyDescent="0.2">
      <c r="A200" s="262" t="s">
        <v>433</v>
      </c>
      <c r="B200" s="204" t="s">
        <v>434</v>
      </c>
      <c r="C200" s="278" t="s">
        <v>198</v>
      </c>
      <c r="D200" s="374">
        <v>11.939070725806452</v>
      </c>
      <c r="E200" s="375">
        <v>11.911541570000001</v>
      </c>
      <c r="F200" s="375">
        <f t="shared" si="7"/>
        <v>-2.7529155806451655E-2</v>
      </c>
      <c r="G200" s="376">
        <f t="shared" si="8"/>
        <v>-0.23058038970275163</v>
      </c>
      <c r="H200" s="321"/>
    </row>
    <row r="201" spans="1:10" s="187" customFormat="1" x14ac:dyDescent="0.2">
      <c r="A201" s="262" t="s">
        <v>435</v>
      </c>
      <c r="B201" s="204" t="s">
        <v>436</v>
      </c>
      <c r="C201" s="278" t="s">
        <v>198</v>
      </c>
      <c r="D201" s="374">
        <v>20.976302812499966</v>
      </c>
      <c r="E201" s="375">
        <v>43.515519999999995</v>
      </c>
      <c r="F201" s="375">
        <f t="shared" si="7"/>
        <v>22.539217187500029</v>
      </c>
      <c r="G201" s="376">
        <f t="shared" si="8"/>
        <v>107.45085723146934</v>
      </c>
      <c r="H201" s="321"/>
      <c r="J201" s="245"/>
    </row>
    <row r="202" spans="1:10" s="187" customFormat="1" x14ac:dyDescent="0.2">
      <c r="A202" s="262" t="s">
        <v>437</v>
      </c>
      <c r="B202" s="195" t="s">
        <v>438</v>
      </c>
      <c r="C202" s="278" t="s">
        <v>198</v>
      </c>
      <c r="D202" s="374">
        <v>10.127528401465121</v>
      </c>
      <c r="E202" s="375">
        <v>16.982572999999999</v>
      </c>
      <c r="F202" s="375">
        <f t="shared" si="7"/>
        <v>6.855044598534878</v>
      </c>
      <c r="G202" s="376">
        <f t="shared" si="8"/>
        <v>67.687241415617052</v>
      </c>
      <c r="H202" s="321"/>
    </row>
    <row r="203" spans="1:10" s="187" customFormat="1" x14ac:dyDescent="0.2">
      <c r="A203" s="262" t="s">
        <v>439</v>
      </c>
      <c r="B203" s="204" t="s">
        <v>440</v>
      </c>
      <c r="C203" s="278" t="s">
        <v>198</v>
      </c>
      <c r="D203" s="374">
        <v>1.3984110000000101</v>
      </c>
      <c r="E203" s="375">
        <v>1.1492341499999998</v>
      </c>
      <c r="F203" s="375">
        <f t="shared" si="7"/>
        <v>-0.24917685000001022</v>
      </c>
      <c r="G203" s="376">
        <f t="shared" si="8"/>
        <v>-17.818570506096449</v>
      </c>
      <c r="H203" s="321"/>
    </row>
    <row r="204" spans="1:10" s="187" customFormat="1" x14ac:dyDescent="0.2">
      <c r="A204" s="262" t="s">
        <v>441</v>
      </c>
      <c r="B204" s="204" t="s">
        <v>442</v>
      </c>
      <c r="C204" s="278" t="s">
        <v>198</v>
      </c>
      <c r="D204" s="374">
        <v>6.7552380000000012</v>
      </c>
      <c r="E204" s="375">
        <v>2.2455201499999999</v>
      </c>
      <c r="F204" s="375">
        <f t="shared" si="7"/>
        <v>-4.5097178500000012</v>
      </c>
      <c r="G204" s="376">
        <f t="shared" si="8"/>
        <v>-66.758829962763727</v>
      </c>
      <c r="H204" s="321"/>
    </row>
    <row r="205" spans="1:10" s="187" customFormat="1" x14ac:dyDescent="0.2">
      <c r="A205" s="262" t="s">
        <v>443</v>
      </c>
      <c r="B205" s="204" t="s">
        <v>444</v>
      </c>
      <c r="C205" s="278" t="s">
        <v>198</v>
      </c>
      <c r="D205" s="374">
        <v>2.913246</v>
      </c>
      <c r="E205" s="375">
        <v>3.5014211899999999</v>
      </c>
      <c r="F205" s="375">
        <f t="shared" si="7"/>
        <v>0.58817518999999985</v>
      </c>
      <c r="G205" s="376">
        <f t="shared" si="8"/>
        <v>20.189684976826531</v>
      </c>
      <c r="H205" s="321"/>
    </row>
    <row r="206" spans="1:10" s="187" customFormat="1" ht="31.5" hidden="1" x14ac:dyDescent="0.2">
      <c r="A206" s="262" t="s">
        <v>445</v>
      </c>
      <c r="B206" s="204" t="s">
        <v>446</v>
      </c>
      <c r="C206" s="278" t="s">
        <v>198</v>
      </c>
      <c r="D206" s="374">
        <v>0</v>
      </c>
      <c r="E206" s="375">
        <v>0</v>
      </c>
      <c r="F206" s="375">
        <f t="shared" si="7"/>
        <v>0</v>
      </c>
      <c r="G206" s="376">
        <f t="shared" si="8"/>
        <v>0</v>
      </c>
      <c r="H206" s="321"/>
    </row>
    <row r="207" spans="1:10" s="187" customFormat="1" x14ac:dyDescent="0.2">
      <c r="A207" s="262" t="s">
        <v>447</v>
      </c>
      <c r="B207" s="204" t="s">
        <v>448</v>
      </c>
      <c r="C207" s="278" t="s">
        <v>198</v>
      </c>
      <c r="D207" s="374">
        <v>44.518123125000002</v>
      </c>
      <c r="E207" s="375">
        <v>24.651053600000001</v>
      </c>
      <c r="F207" s="375">
        <f t="shared" si="7"/>
        <v>-19.867069525000002</v>
      </c>
      <c r="G207" s="376">
        <f t="shared" si="8"/>
        <v>-44.626925239449882</v>
      </c>
      <c r="H207" s="321"/>
    </row>
    <row r="208" spans="1:10" s="187" customFormat="1" ht="26.25" customHeight="1" x14ac:dyDescent="0.2">
      <c r="A208" s="265" t="s">
        <v>449</v>
      </c>
      <c r="B208" s="202" t="s">
        <v>450</v>
      </c>
      <c r="C208" s="279" t="s">
        <v>198</v>
      </c>
      <c r="D208" s="381">
        <v>0.39499999999999957</v>
      </c>
      <c r="E208" s="382">
        <v>0.31415999999999999</v>
      </c>
      <c r="F208" s="382">
        <f t="shared" si="7"/>
        <v>-8.0839999999999579E-2</v>
      </c>
      <c r="G208" s="383">
        <f t="shared" si="8"/>
        <v>-20.465822784810044</v>
      </c>
      <c r="H208" s="323"/>
    </row>
    <row r="209" spans="1:8" s="187" customFormat="1" hidden="1" x14ac:dyDescent="0.2">
      <c r="A209" s="262" t="s">
        <v>451</v>
      </c>
      <c r="B209" s="204" t="s">
        <v>452</v>
      </c>
      <c r="C209" s="278" t="s">
        <v>198</v>
      </c>
      <c r="D209" s="374"/>
      <c r="E209" s="375"/>
      <c r="F209" s="375">
        <f t="shared" si="7"/>
        <v>0</v>
      </c>
      <c r="G209" s="376">
        <f t="shared" si="8"/>
        <v>0</v>
      </c>
      <c r="H209" s="321"/>
    </row>
    <row r="210" spans="1:8" s="187" customFormat="1" hidden="1" x14ac:dyDescent="0.2">
      <c r="A210" s="262" t="s">
        <v>453</v>
      </c>
      <c r="B210" s="204" t="s">
        <v>454</v>
      </c>
      <c r="C210" s="278" t="s">
        <v>198</v>
      </c>
      <c r="D210" s="374">
        <v>0</v>
      </c>
      <c r="E210" s="375">
        <v>0</v>
      </c>
      <c r="F210" s="375">
        <f t="shared" si="7"/>
        <v>0</v>
      </c>
      <c r="G210" s="376">
        <f t="shared" si="8"/>
        <v>0</v>
      </c>
      <c r="H210" s="321"/>
    </row>
    <row r="211" spans="1:8" s="187" customFormat="1" ht="34.5" hidden="1" customHeight="1" x14ac:dyDescent="0.2">
      <c r="A211" s="262" t="s">
        <v>455</v>
      </c>
      <c r="B211" s="195" t="s">
        <v>456</v>
      </c>
      <c r="C211" s="278" t="s">
        <v>198</v>
      </c>
      <c r="D211" s="374">
        <v>0</v>
      </c>
      <c r="E211" s="375">
        <v>0</v>
      </c>
      <c r="F211" s="375">
        <f t="shared" si="7"/>
        <v>0</v>
      </c>
      <c r="G211" s="376">
        <f t="shared" si="8"/>
        <v>0</v>
      </c>
      <c r="H211" s="321"/>
    </row>
    <row r="212" spans="1:8" s="187" customFormat="1" hidden="1" x14ac:dyDescent="0.2">
      <c r="A212" s="262" t="s">
        <v>457</v>
      </c>
      <c r="B212" s="197" t="s">
        <v>458</v>
      </c>
      <c r="C212" s="278" t="s">
        <v>198</v>
      </c>
      <c r="D212" s="374"/>
      <c r="E212" s="375"/>
      <c r="F212" s="375">
        <f t="shared" si="7"/>
        <v>0</v>
      </c>
      <c r="G212" s="376">
        <f t="shared" si="8"/>
        <v>0</v>
      </c>
      <c r="H212" s="321"/>
    </row>
    <row r="213" spans="1:8" s="187" customFormat="1" hidden="1" x14ac:dyDescent="0.2">
      <c r="A213" s="262" t="s">
        <v>459</v>
      </c>
      <c r="B213" s="197" t="s">
        <v>460</v>
      </c>
      <c r="C213" s="278" t="s">
        <v>198</v>
      </c>
      <c r="D213" s="374"/>
      <c r="E213" s="375"/>
      <c r="F213" s="375">
        <f t="shared" si="7"/>
        <v>0</v>
      </c>
      <c r="G213" s="376">
        <f t="shared" si="8"/>
        <v>0</v>
      </c>
      <c r="H213" s="321"/>
    </row>
    <row r="214" spans="1:8" s="187" customFormat="1" x14ac:dyDescent="0.2">
      <c r="A214" s="262" t="s">
        <v>461</v>
      </c>
      <c r="B214" s="204" t="s">
        <v>462</v>
      </c>
      <c r="C214" s="278" t="s">
        <v>198</v>
      </c>
      <c r="D214" s="374">
        <v>0.39499999999999957</v>
      </c>
      <c r="E214" s="375">
        <v>0.31415999999999999</v>
      </c>
      <c r="F214" s="375">
        <f t="shared" si="7"/>
        <v>-8.0839999999999579E-2</v>
      </c>
      <c r="G214" s="376">
        <f t="shared" si="8"/>
        <v>-20.465822784810044</v>
      </c>
      <c r="H214" s="321"/>
    </row>
    <row r="215" spans="1:8" s="187" customFormat="1" x14ac:dyDescent="0.2">
      <c r="A215" s="265" t="s">
        <v>463</v>
      </c>
      <c r="B215" s="202" t="s">
        <v>464</v>
      </c>
      <c r="C215" s="279" t="s">
        <v>198</v>
      </c>
      <c r="D215" s="381">
        <v>5.8212000000000002</v>
      </c>
      <c r="E215" s="382">
        <v>1.9635</v>
      </c>
      <c r="F215" s="382">
        <f t="shared" si="7"/>
        <v>-3.8577000000000004</v>
      </c>
      <c r="G215" s="383">
        <f t="shared" si="8"/>
        <v>-66.26984126984128</v>
      </c>
      <c r="H215" s="323"/>
    </row>
    <row r="216" spans="1:8" s="187" customFormat="1" x14ac:dyDescent="0.2">
      <c r="A216" s="262" t="s">
        <v>465</v>
      </c>
      <c r="B216" s="204" t="s">
        <v>466</v>
      </c>
      <c r="C216" s="278" t="s">
        <v>198</v>
      </c>
      <c r="D216" s="374">
        <v>5.8212000000000002</v>
      </c>
      <c r="E216" s="375">
        <v>1.9635</v>
      </c>
      <c r="F216" s="375">
        <f t="shared" si="7"/>
        <v>-3.8577000000000004</v>
      </c>
      <c r="G216" s="376">
        <f t="shared" si="8"/>
        <v>-66.26984126984128</v>
      </c>
      <c r="H216" s="321"/>
    </row>
    <row r="217" spans="1:8" s="187" customFormat="1" hidden="1" x14ac:dyDescent="0.2">
      <c r="A217" s="262" t="s">
        <v>467</v>
      </c>
      <c r="B217" s="195" t="s">
        <v>468</v>
      </c>
      <c r="C217" s="278" t="s">
        <v>198</v>
      </c>
      <c r="D217" s="374">
        <v>5.8212000000000002</v>
      </c>
      <c r="E217" s="375">
        <v>1.9635</v>
      </c>
      <c r="F217" s="375">
        <f t="shared" si="7"/>
        <v>-3.8577000000000004</v>
      </c>
      <c r="G217" s="376">
        <f t="shared" si="8"/>
        <v>-66.26984126984128</v>
      </c>
      <c r="H217" s="321"/>
    </row>
    <row r="218" spans="1:8" s="187" customFormat="1" x14ac:dyDescent="0.2">
      <c r="A218" s="262" t="s">
        <v>469</v>
      </c>
      <c r="B218" s="195" t="s">
        <v>470</v>
      </c>
      <c r="C218" s="278" t="s">
        <v>198</v>
      </c>
      <c r="D218" s="374"/>
      <c r="E218" s="375"/>
      <c r="F218" s="375">
        <f t="shared" si="7"/>
        <v>0</v>
      </c>
      <c r="G218" s="376">
        <f t="shared" si="8"/>
        <v>0</v>
      </c>
      <c r="H218" s="321"/>
    </row>
    <row r="219" spans="1:8" s="187" customFormat="1" ht="31.5" hidden="1" x14ac:dyDescent="0.2">
      <c r="A219" s="262" t="s">
        <v>471</v>
      </c>
      <c r="B219" s="195" t="s">
        <v>472</v>
      </c>
      <c r="C219" s="278" t="s">
        <v>198</v>
      </c>
      <c r="D219" s="374"/>
      <c r="E219" s="375"/>
      <c r="F219" s="375">
        <f t="shared" si="7"/>
        <v>0</v>
      </c>
      <c r="G219" s="376">
        <f t="shared" si="8"/>
        <v>0</v>
      </c>
      <c r="H219" s="321"/>
    </row>
    <row r="220" spans="1:8" s="187" customFormat="1" hidden="1" x14ac:dyDescent="0.2">
      <c r="A220" s="262" t="s">
        <v>473</v>
      </c>
      <c r="B220" s="195" t="s">
        <v>474</v>
      </c>
      <c r="C220" s="278" t="s">
        <v>198</v>
      </c>
      <c r="D220" s="374"/>
      <c r="E220" s="375"/>
      <c r="F220" s="375">
        <f t="shared" si="7"/>
        <v>0</v>
      </c>
      <c r="G220" s="376">
        <f t="shared" si="8"/>
        <v>0</v>
      </c>
      <c r="H220" s="321"/>
    </row>
    <row r="221" spans="1:8" s="187" customFormat="1" hidden="1" x14ac:dyDescent="0.2">
      <c r="A221" s="262" t="s">
        <v>475</v>
      </c>
      <c r="B221" s="195" t="s">
        <v>476</v>
      </c>
      <c r="C221" s="278" t="s">
        <v>198</v>
      </c>
      <c r="D221" s="374"/>
      <c r="E221" s="375"/>
      <c r="F221" s="375">
        <f t="shared" si="7"/>
        <v>0</v>
      </c>
      <c r="G221" s="376">
        <f t="shared" si="8"/>
        <v>0</v>
      </c>
      <c r="H221" s="321"/>
    </row>
    <row r="222" spans="1:8" s="187" customFormat="1" hidden="1" x14ac:dyDescent="0.2">
      <c r="A222" s="262" t="s">
        <v>477</v>
      </c>
      <c r="B222" s="195" t="s">
        <v>478</v>
      </c>
      <c r="C222" s="278" t="s">
        <v>198</v>
      </c>
      <c r="D222" s="374"/>
      <c r="E222" s="375"/>
      <c r="F222" s="375">
        <f t="shared" si="7"/>
        <v>0</v>
      </c>
      <c r="G222" s="376">
        <f t="shared" si="8"/>
        <v>0</v>
      </c>
      <c r="H222" s="321"/>
    </row>
    <row r="223" spans="1:8" s="187" customFormat="1" hidden="1" x14ac:dyDescent="0.2">
      <c r="A223" s="262" t="s">
        <v>479</v>
      </c>
      <c r="B223" s="204" t="s">
        <v>480</v>
      </c>
      <c r="C223" s="278" t="s">
        <v>198</v>
      </c>
      <c r="D223" s="374"/>
      <c r="E223" s="375"/>
      <c r="F223" s="375">
        <f t="shared" si="7"/>
        <v>0</v>
      </c>
      <c r="G223" s="376">
        <f t="shared" si="8"/>
        <v>0</v>
      </c>
      <c r="H223" s="321"/>
    </row>
    <row r="224" spans="1:8" s="187" customFormat="1" hidden="1" x14ac:dyDescent="0.2">
      <c r="A224" s="262" t="s">
        <v>481</v>
      </c>
      <c r="B224" s="204" t="s">
        <v>482</v>
      </c>
      <c r="C224" s="278" t="s">
        <v>198</v>
      </c>
      <c r="D224" s="374"/>
      <c r="E224" s="375"/>
      <c r="F224" s="375">
        <f t="shared" si="7"/>
        <v>0</v>
      </c>
      <c r="G224" s="376">
        <f t="shared" si="8"/>
        <v>0</v>
      </c>
      <c r="H224" s="321"/>
    </row>
    <row r="225" spans="1:8" s="187" customFormat="1" hidden="1" x14ac:dyDescent="0.2">
      <c r="A225" s="262" t="s">
        <v>483</v>
      </c>
      <c r="B225" s="204" t="s">
        <v>289</v>
      </c>
      <c r="C225" s="278" t="s">
        <v>377</v>
      </c>
      <c r="D225" s="374"/>
      <c r="E225" s="375"/>
      <c r="F225" s="375">
        <f t="shared" si="7"/>
        <v>0</v>
      </c>
      <c r="G225" s="376">
        <f t="shared" si="8"/>
        <v>0</v>
      </c>
      <c r="H225" s="321"/>
    </row>
    <row r="226" spans="1:8" s="187" customFormat="1" ht="31.5" hidden="1" x14ac:dyDescent="0.2">
      <c r="A226" s="262" t="s">
        <v>484</v>
      </c>
      <c r="B226" s="204" t="s">
        <v>485</v>
      </c>
      <c r="C226" s="278" t="s">
        <v>198</v>
      </c>
      <c r="D226" s="374"/>
      <c r="E226" s="375"/>
      <c r="F226" s="375">
        <f t="shared" si="7"/>
        <v>0</v>
      </c>
      <c r="G226" s="376">
        <f t="shared" si="8"/>
        <v>0</v>
      </c>
      <c r="H226" s="321"/>
    </row>
    <row r="227" spans="1:8" s="187" customFormat="1" x14ac:dyDescent="0.2">
      <c r="A227" s="265" t="s">
        <v>486</v>
      </c>
      <c r="B227" s="202" t="s">
        <v>487</v>
      </c>
      <c r="C227" s="279" t="s">
        <v>198</v>
      </c>
      <c r="D227" s="381">
        <v>1.6380393750000002</v>
      </c>
      <c r="E227" s="382">
        <v>0</v>
      </c>
      <c r="F227" s="382">
        <f t="shared" si="7"/>
        <v>-1.6380393750000002</v>
      </c>
      <c r="G227" s="383">
        <f t="shared" si="8"/>
        <v>-100</v>
      </c>
      <c r="H227" s="323"/>
    </row>
    <row r="228" spans="1:8" s="187" customFormat="1" x14ac:dyDescent="0.2">
      <c r="A228" s="262" t="s">
        <v>488</v>
      </c>
      <c r="B228" s="204" t="s">
        <v>489</v>
      </c>
      <c r="C228" s="278" t="s">
        <v>198</v>
      </c>
      <c r="D228" s="374">
        <v>1.6380393750000002</v>
      </c>
      <c r="E228" s="375">
        <v>0</v>
      </c>
      <c r="F228" s="375">
        <f t="shared" si="7"/>
        <v>-1.6380393750000002</v>
      </c>
      <c r="G228" s="376">
        <f t="shared" si="8"/>
        <v>-100</v>
      </c>
      <c r="H228" s="321"/>
    </row>
    <row r="229" spans="1:8" s="187" customFormat="1" hidden="1" x14ac:dyDescent="0.2">
      <c r="A229" s="262" t="s">
        <v>490</v>
      </c>
      <c r="B229" s="204" t="s">
        <v>491</v>
      </c>
      <c r="C229" s="278" t="s">
        <v>198</v>
      </c>
      <c r="D229" s="374">
        <v>0</v>
      </c>
      <c r="E229" s="375">
        <v>0</v>
      </c>
      <c r="F229" s="375">
        <f t="shared" si="7"/>
        <v>0</v>
      </c>
      <c r="G229" s="376">
        <f t="shared" si="8"/>
        <v>0</v>
      </c>
      <c r="H229" s="321"/>
    </row>
    <row r="230" spans="1:8" s="187" customFormat="1" hidden="1" x14ac:dyDescent="0.2">
      <c r="A230" s="262" t="s">
        <v>492</v>
      </c>
      <c r="B230" s="195" t="s">
        <v>493</v>
      </c>
      <c r="C230" s="278" t="s">
        <v>198</v>
      </c>
      <c r="D230" s="374"/>
      <c r="E230" s="375"/>
      <c r="F230" s="375">
        <f t="shared" si="7"/>
        <v>0</v>
      </c>
      <c r="G230" s="376">
        <f t="shared" si="8"/>
        <v>0</v>
      </c>
      <c r="H230" s="321"/>
    </row>
    <row r="231" spans="1:8" s="187" customFormat="1" hidden="1" x14ac:dyDescent="0.2">
      <c r="A231" s="262" t="s">
        <v>494</v>
      </c>
      <c r="B231" s="195" t="s">
        <v>495</v>
      </c>
      <c r="C231" s="278" t="s">
        <v>198</v>
      </c>
      <c r="D231" s="374"/>
      <c r="E231" s="375"/>
      <c r="F231" s="375">
        <f t="shared" si="7"/>
        <v>0</v>
      </c>
      <c r="G231" s="376">
        <f t="shared" si="8"/>
        <v>0</v>
      </c>
      <c r="H231" s="321"/>
    </row>
    <row r="232" spans="1:8" s="187" customFormat="1" hidden="1" x14ac:dyDescent="0.2">
      <c r="A232" s="262" t="s">
        <v>496</v>
      </c>
      <c r="B232" s="195" t="s">
        <v>497</v>
      </c>
      <c r="C232" s="278" t="s">
        <v>198</v>
      </c>
      <c r="D232" s="374"/>
      <c r="E232" s="375"/>
      <c r="F232" s="375">
        <f t="shared" si="7"/>
        <v>0</v>
      </c>
      <c r="G232" s="376">
        <f t="shared" si="8"/>
        <v>0</v>
      </c>
      <c r="H232" s="321"/>
    </row>
    <row r="233" spans="1:8" s="187" customFormat="1" hidden="1" x14ac:dyDescent="0.2">
      <c r="A233" s="262" t="s">
        <v>498</v>
      </c>
      <c r="B233" s="204" t="s">
        <v>499</v>
      </c>
      <c r="C233" s="278" t="s">
        <v>198</v>
      </c>
      <c r="D233" s="374"/>
      <c r="E233" s="375"/>
      <c r="F233" s="375">
        <f t="shared" si="7"/>
        <v>0</v>
      </c>
      <c r="G233" s="376">
        <f t="shared" si="8"/>
        <v>0</v>
      </c>
      <c r="H233" s="321"/>
    </row>
    <row r="234" spans="1:8" s="187" customFormat="1" ht="16.5" hidden="1" customHeight="1" x14ac:dyDescent="0.2">
      <c r="A234" s="262" t="s">
        <v>500</v>
      </c>
      <c r="B234" s="204" t="s">
        <v>501</v>
      </c>
      <c r="C234" s="278" t="s">
        <v>198</v>
      </c>
      <c r="D234" s="374">
        <v>0</v>
      </c>
      <c r="E234" s="375">
        <v>0</v>
      </c>
      <c r="F234" s="375">
        <f t="shared" si="7"/>
        <v>0</v>
      </c>
      <c r="G234" s="376">
        <f t="shared" si="8"/>
        <v>0</v>
      </c>
      <c r="H234" s="321"/>
    </row>
    <row r="235" spans="1:8" s="187" customFormat="1" hidden="1" x14ac:dyDescent="0.2">
      <c r="A235" s="262" t="s">
        <v>502</v>
      </c>
      <c r="B235" s="195" t="s">
        <v>503</v>
      </c>
      <c r="C235" s="278" t="s">
        <v>198</v>
      </c>
      <c r="D235" s="374"/>
      <c r="E235" s="375"/>
      <c r="F235" s="375">
        <f t="shared" si="7"/>
        <v>0</v>
      </c>
      <c r="G235" s="376">
        <f t="shared" si="8"/>
        <v>0</v>
      </c>
      <c r="H235" s="321"/>
    </row>
    <row r="236" spans="1:8" s="187" customFormat="1" hidden="1" x14ac:dyDescent="0.2">
      <c r="A236" s="262" t="s">
        <v>504</v>
      </c>
      <c r="B236" s="195" t="s">
        <v>505</v>
      </c>
      <c r="C236" s="278" t="s">
        <v>198</v>
      </c>
      <c r="D236" s="374"/>
      <c r="E236" s="375"/>
      <c r="F236" s="375">
        <f t="shared" ref="F236:F257" si="9">E236-D236</f>
        <v>0</v>
      </c>
      <c r="G236" s="376">
        <f t="shared" ref="G236:G257" si="10">IF(D236=0,0,(F236/D236)*100)</f>
        <v>0</v>
      </c>
      <c r="H236" s="321"/>
    </row>
    <row r="237" spans="1:8" s="187" customFormat="1" hidden="1" x14ac:dyDescent="0.2">
      <c r="A237" s="262" t="s">
        <v>506</v>
      </c>
      <c r="B237" s="204" t="s">
        <v>507</v>
      </c>
      <c r="C237" s="278" t="s">
        <v>198</v>
      </c>
      <c r="D237" s="374"/>
      <c r="E237" s="375"/>
      <c r="F237" s="375">
        <f t="shared" si="9"/>
        <v>0</v>
      </c>
      <c r="G237" s="376">
        <f t="shared" si="10"/>
        <v>0</v>
      </c>
      <c r="H237" s="321"/>
    </row>
    <row r="238" spans="1:8" s="187" customFormat="1" hidden="1" x14ac:dyDescent="0.2">
      <c r="A238" s="262" t="s">
        <v>508</v>
      </c>
      <c r="B238" s="204" t="s">
        <v>509</v>
      </c>
      <c r="C238" s="278" t="s">
        <v>198</v>
      </c>
      <c r="D238" s="374"/>
      <c r="E238" s="375"/>
      <c r="F238" s="375">
        <f t="shared" si="9"/>
        <v>0</v>
      </c>
      <c r="G238" s="376">
        <f t="shared" si="10"/>
        <v>0</v>
      </c>
      <c r="H238" s="321"/>
    </row>
    <row r="239" spans="1:8" s="187" customFormat="1" hidden="1" x14ac:dyDescent="0.2">
      <c r="A239" s="262" t="s">
        <v>510</v>
      </c>
      <c r="B239" s="204" t="s">
        <v>511</v>
      </c>
      <c r="C239" s="278" t="s">
        <v>198</v>
      </c>
      <c r="D239" s="374"/>
      <c r="E239" s="375"/>
      <c r="F239" s="375">
        <f t="shared" si="9"/>
        <v>0</v>
      </c>
      <c r="G239" s="376">
        <f t="shared" si="10"/>
        <v>0</v>
      </c>
      <c r="H239" s="321"/>
    </row>
    <row r="240" spans="1:8" s="187" customFormat="1" hidden="1" x14ac:dyDescent="0.2">
      <c r="A240" s="265" t="s">
        <v>512</v>
      </c>
      <c r="B240" s="202" t="s">
        <v>513</v>
      </c>
      <c r="C240" s="279" t="s">
        <v>198</v>
      </c>
      <c r="D240" s="381">
        <v>0</v>
      </c>
      <c r="E240" s="382">
        <v>0</v>
      </c>
      <c r="F240" s="382">
        <f t="shared" si="9"/>
        <v>0</v>
      </c>
      <c r="G240" s="383">
        <f t="shared" si="10"/>
        <v>0</v>
      </c>
      <c r="H240" s="323"/>
    </row>
    <row r="241" spans="1:8" s="187" customFormat="1" hidden="1" x14ac:dyDescent="0.2">
      <c r="A241" s="262" t="s">
        <v>514</v>
      </c>
      <c r="B241" s="204" t="s">
        <v>515</v>
      </c>
      <c r="C241" s="278" t="s">
        <v>198</v>
      </c>
      <c r="D241" s="374">
        <v>0</v>
      </c>
      <c r="E241" s="375">
        <v>0</v>
      </c>
      <c r="F241" s="375">
        <f t="shared" si="9"/>
        <v>0</v>
      </c>
      <c r="G241" s="376">
        <f t="shared" si="10"/>
        <v>0</v>
      </c>
      <c r="H241" s="321"/>
    </row>
    <row r="242" spans="1:8" s="187" customFormat="1" hidden="1" x14ac:dyDescent="0.2">
      <c r="A242" s="262" t="s">
        <v>516</v>
      </c>
      <c r="B242" s="195" t="s">
        <v>493</v>
      </c>
      <c r="C242" s="278" t="s">
        <v>198</v>
      </c>
      <c r="D242" s="374"/>
      <c r="E242" s="375"/>
      <c r="F242" s="375">
        <f t="shared" si="9"/>
        <v>0</v>
      </c>
      <c r="G242" s="376">
        <f t="shared" si="10"/>
        <v>0</v>
      </c>
      <c r="H242" s="321"/>
    </row>
    <row r="243" spans="1:8" s="187" customFormat="1" hidden="1" x14ac:dyDescent="0.2">
      <c r="A243" s="262" t="s">
        <v>517</v>
      </c>
      <c r="B243" s="195" t="s">
        <v>495</v>
      </c>
      <c r="C243" s="278" t="s">
        <v>198</v>
      </c>
      <c r="D243" s="377"/>
      <c r="E243" s="394"/>
      <c r="F243" s="394">
        <f t="shared" si="9"/>
        <v>0</v>
      </c>
      <c r="G243" s="395">
        <f t="shared" si="10"/>
        <v>0</v>
      </c>
      <c r="H243" s="322"/>
    </row>
    <row r="244" spans="1:8" s="187" customFormat="1" hidden="1" x14ac:dyDescent="0.2">
      <c r="A244" s="262" t="s">
        <v>518</v>
      </c>
      <c r="B244" s="195" t="s">
        <v>497</v>
      </c>
      <c r="C244" s="278" t="s">
        <v>198</v>
      </c>
      <c r="D244" s="377"/>
      <c r="E244" s="394"/>
      <c r="F244" s="394">
        <f t="shared" si="9"/>
        <v>0</v>
      </c>
      <c r="G244" s="395">
        <f t="shared" si="10"/>
        <v>0</v>
      </c>
      <c r="H244" s="322"/>
    </row>
    <row r="245" spans="1:8" s="187" customFormat="1" hidden="1" x14ac:dyDescent="0.2">
      <c r="A245" s="262" t="s">
        <v>519</v>
      </c>
      <c r="B245" s="204" t="s">
        <v>373</v>
      </c>
      <c r="C245" s="278" t="s">
        <v>198</v>
      </c>
      <c r="D245" s="377"/>
      <c r="E245" s="394"/>
      <c r="F245" s="394">
        <f t="shared" si="9"/>
        <v>0</v>
      </c>
      <c r="G245" s="395">
        <f t="shared" si="10"/>
        <v>0</v>
      </c>
      <c r="H245" s="322"/>
    </row>
    <row r="246" spans="1:8" s="187" customFormat="1" hidden="1" x14ac:dyDescent="0.2">
      <c r="A246" s="262" t="s">
        <v>520</v>
      </c>
      <c r="B246" s="204" t="s">
        <v>521</v>
      </c>
      <c r="C246" s="278" t="s">
        <v>198</v>
      </c>
      <c r="D246" s="377"/>
      <c r="E246" s="375"/>
      <c r="F246" s="394">
        <f t="shared" si="9"/>
        <v>0</v>
      </c>
      <c r="G246" s="395">
        <f t="shared" si="10"/>
        <v>0</v>
      </c>
      <c r="H246" s="322"/>
    </row>
    <row r="247" spans="1:8" s="187" customFormat="1" ht="31.5" x14ac:dyDescent="0.2">
      <c r="A247" s="265" t="s">
        <v>522</v>
      </c>
      <c r="B247" s="202" t="s">
        <v>523</v>
      </c>
      <c r="C247" s="279" t="s">
        <v>198</v>
      </c>
      <c r="D247" s="381">
        <v>53.409096562500054</v>
      </c>
      <c r="E247" s="382">
        <v>34.180338490000054</v>
      </c>
      <c r="F247" s="382">
        <f t="shared" si="9"/>
        <v>-19.2287580725</v>
      </c>
      <c r="G247" s="383">
        <f t="shared" si="10"/>
        <v>-36.002777260982583</v>
      </c>
      <c r="H247" s="323"/>
    </row>
    <row r="248" spans="1:8" s="187" customFormat="1" ht="31.5" x14ac:dyDescent="0.2">
      <c r="A248" s="265" t="s">
        <v>524</v>
      </c>
      <c r="B248" s="202" t="s">
        <v>525</v>
      </c>
      <c r="C248" s="279" t="s">
        <v>198</v>
      </c>
      <c r="D248" s="381">
        <v>-2.0650000000000004</v>
      </c>
      <c r="E248" s="382">
        <v>-1.64934</v>
      </c>
      <c r="F248" s="382">
        <f t="shared" si="9"/>
        <v>0.41566000000000036</v>
      </c>
      <c r="G248" s="383">
        <f t="shared" si="10"/>
        <v>-20.128813559322047</v>
      </c>
      <c r="H248" s="323"/>
    </row>
    <row r="249" spans="1:8" s="187" customFormat="1" x14ac:dyDescent="0.2">
      <c r="A249" s="262" t="s">
        <v>526</v>
      </c>
      <c r="B249" s="204" t="s">
        <v>527</v>
      </c>
      <c r="C249" s="278" t="s">
        <v>198</v>
      </c>
      <c r="D249" s="374">
        <v>-2.0650000000000004</v>
      </c>
      <c r="E249" s="375">
        <v>-1.64934</v>
      </c>
      <c r="F249" s="375">
        <f t="shared" si="9"/>
        <v>0.41566000000000036</v>
      </c>
      <c r="G249" s="376">
        <f t="shared" si="10"/>
        <v>-20.128813559322047</v>
      </c>
      <c r="H249" s="321"/>
    </row>
    <row r="250" spans="1:8" s="187" customFormat="1" hidden="1" x14ac:dyDescent="0.2">
      <c r="A250" s="262" t="s">
        <v>528</v>
      </c>
      <c r="B250" s="204" t="s">
        <v>529</v>
      </c>
      <c r="C250" s="278" t="s">
        <v>198</v>
      </c>
      <c r="D250" s="374"/>
      <c r="E250" s="375"/>
      <c r="F250" s="375">
        <f t="shared" si="9"/>
        <v>0</v>
      </c>
      <c r="G250" s="376">
        <f t="shared" si="10"/>
        <v>0</v>
      </c>
      <c r="H250" s="321"/>
    </row>
    <row r="251" spans="1:8" s="187" customFormat="1" ht="31.5" x14ac:dyDescent="0.2">
      <c r="A251" s="265" t="s">
        <v>530</v>
      </c>
      <c r="B251" s="202" t="s">
        <v>531</v>
      </c>
      <c r="C251" s="279" t="s">
        <v>198</v>
      </c>
      <c r="D251" s="381">
        <v>3.2760787500000004</v>
      </c>
      <c r="E251" s="382">
        <v>0</v>
      </c>
      <c r="F251" s="382">
        <f t="shared" si="9"/>
        <v>-3.2760787500000004</v>
      </c>
      <c r="G251" s="383">
        <f t="shared" si="10"/>
        <v>-100</v>
      </c>
      <c r="H251" s="323"/>
    </row>
    <row r="252" spans="1:8" s="187" customFormat="1" x14ac:dyDescent="0.2">
      <c r="A252" s="262" t="s">
        <v>532</v>
      </c>
      <c r="B252" s="204" t="s">
        <v>533</v>
      </c>
      <c r="C252" s="278" t="s">
        <v>198</v>
      </c>
      <c r="D252" s="374">
        <v>1.6380393750000002</v>
      </c>
      <c r="E252" s="375">
        <v>0</v>
      </c>
      <c r="F252" s="375">
        <f t="shared" si="9"/>
        <v>-1.6380393750000002</v>
      </c>
      <c r="G252" s="376">
        <f t="shared" si="10"/>
        <v>-100</v>
      </c>
      <c r="H252" s="321"/>
    </row>
    <row r="253" spans="1:8" s="187" customFormat="1" x14ac:dyDescent="0.2">
      <c r="A253" s="262" t="s">
        <v>534</v>
      </c>
      <c r="B253" s="204" t="s">
        <v>535</v>
      </c>
      <c r="C253" s="278" t="s">
        <v>198</v>
      </c>
      <c r="D253" s="374">
        <v>1.6380393750000002</v>
      </c>
      <c r="E253" s="375">
        <v>0</v>
      </c>
      <c r="F253" s="375">
        <f t="shared" si="9"/>
        <v>-1.6380393750000002</v>
      </c>
      <c r="G253" s="376">
        <f t="shared" si="10"/>
        <v>-100</v>
      </c>
      <c r="H253" s="321"/>
    </row>
    <row r="254" spans="1:8" s="187" customFormat="1" hidden="1" x14ac:dyDescent="0.2">
      <c r="A254" s="265" t="s">
        <v>536</v>
      </c>
      <c r="B254" s="202" t="s">
        <v>537</v>
      </c>
      <c r="C254" s="279" t="s">
        <v>198</v>
      </c>
      <c r="D254" s="381"/>
      <c r="E254" s="382"/>
      <c r="F254" s="382">
        <f t="shared" si="9"/>
        <v>0</v>
      </c>
      <c r="G254" s="383">
        <f t="shared" si="10"/>
        <v>0</v>
      </c>
      <c r="H254" s="323"/>
    </row>
    <row r="255" spans="1:8" s="187" customFormat="1" ht="31.5" x14ac:dyDescent="0.2">
      <c r="A255" s="265" t="s">
        <v>538</v>
      </c>
      <c r="B255" s="202" t="s">
        <v>539</v>
      </c>
      <c r="C255" s="279" t="s">
        <v>198</v>
      </c>
      <c r="D255" s="381">
        <v>54.620175312500059</v>
      </c>
      <c r="E255" s="382">
        <v>32.530998490000052</v>
      </c>
      <c r="F255" s="382">
        <f t="shared" si="9"/>
        <v>-22.089176822500008</v>
      </c>
      <c r="G255" s="383">
        <f t="shared" si="10"/>
        <v>-40.441424246847497</v>
      </c>
      <c r="H255" s="323"/>
    </row>
    <row r="256" spans="1:8" s="187" customFormat="1" x14ac:dyDescent="0.2">
      <c r="A256" s="262" t="s">
        <v>540</v>
      </c>
      <c r="B256" s="210" t="s">
        <v>541</v>
      </c>
      <c r="C256" s="278" t="s">
        <v>198</v>
      </c>
      <c r="D256" s="374">
        <v>153.16305938566663</v>
      </c>
      <c r="E256" s="375">
        <v>4.3274893299999997</v>
      </c>
      <c r="F256" s="375">
        <f t="shared" si="9"/>
        <v>-148.83557005566664</v>
      </c>
      <c r="G256" s="376">
        <f t="shared" si="10"/>
        <v>-97.174586778719714</v>
      </c>
      <c r="H256" s="321"/>
    </row>
    <row r="257" spans="1:8" s="187" customFormat="1" ht="16.5" thickBot="1" x14ac:dyDescent="0.25">
      <c r="A257" s="267" t="s">
        <v>542</v>
      </c>
      <c r="B257" s="211" t="s">
        <v>543</v>
      </c>
      <c r="C257" s="280" t="s">
        <v>198</v>
      </c>
      <c r="D257" s="378">
        <v>207.78323469816669</v>
      </c>
      <c r="E257" s="379">
        <v>36.85848782000005</v>
      </c>
      <c r="F257" s="379">
        <f t="shared" si="9"/>
        <v>-170.92474687816664</v>
      </c>
      <c r="G257" s="380">
        <f t="shared" si="10"/>
        <v>-82.261086716865293</v>
      </c>
      <c r="H257" s="324"/>
    </row>
    <row r="258" spans="1:8" s="187" customFormat="1" ht="16.5" hidden="1" thickBot="1" x14ac:dyDescent="0.25">
      <c r="A258" s="260" t="s">
        <v>544</v>
      </c>
      <c r="B258" s="188" t="s">
        <v>289</v>
      </c>
      <c r="C258" s="281" t="s">
        <v>377</v>
      </c>
      <c r="D258" s="317"/>
      <c r="E258" s="325"/>
      <c r="F258" s="326">
        <f t="shared" ref="F258:F299" si="11">E258-D258</f>
        <v>0</v>
      </c>
      <c r="G258" s="327" t="str">
        <f t="shared" ref="G258:G299" si="12">IFERROR(F258/D258,"")</f>
        <v/>
      </c>
      <c r="H258" s="328"/>
    </row>
    <row r="259" spans="1:8" s="187" customFormat="1" ht="16.5" hidden="1" thickBot="1" x14ac:dyDescent="0.25">
      <c r="A259" s="265" t="s">
        <v>545</v>
      </c>
      <c r="B259" s="196" t="s">
        <v>546</v>
      </c>
      <c r="C259" s="279" t="s">
        <v>198</v>
      </c>
      <c r="D259" s="318">
        <v>0</v>
      </c>
      <c r="E259" s="329">
        <v>0</v>
      </c>
      <c r="F259" s="330">
        <f t="shared" si="11"/>
        <v>0</v>
      </c>
      <c r="G259" s="331" t="str">
        <f t="shared" si="12"/>
        <v/>
      </c>
      <c r="H259" s="323"/>
    </row>
    <row r="260" spans="1:8" s="187" customFormat="1" ht="32.25" hidden="1" thickBot="1" x14ac:dyDescent="0.25">
      <c r="A260" s="262" t="s">
        <v>547</v>
      </c>
      <c r="B260" s="195" t="s">
        <v>548</v>
      </c>
      <c r="C260" s="278" t="s">
        <v>198</v>
      </c>
      <c r="D260" s="332"/>
      <c r="E260" s="333"/>
      <c r="F260" s="334">
        <f t="shared" si="11"/>
        <v>0</v>
      </c>
      <c r="G260" s="335" t="str">
        <f t="shared" si="12"/>
        <v/>
      </c>
      <c r="H260" s="322"/>
    </row>
    <row r="261" spans="1:8" s="187" customFormat="1" ht="16.5" hidden="1" thickBot="1" x14ac:dyDescent="0.25">
      <c r="A261" s="262" t="s">
        <v>549</v>
      </c>
      <c r="B261" s="197" t="s">
        <v>550</v>
      </c>
      <c r="C261" s="278" t="s">
        <v>198</v>
      </c>
      <c r="D261" s="332"/>
      <c r="E261" s="333"/>
      <c r="F261" s="334">
        <f t="shared" si="11"/>
        <v>0</v>
      </c>
      <c r="G261" s="335" t="str">
        <f t="shared" si="12"/>
        <v/>
      </c>
      <c r="H261" s="322"/>
    </row>
    <row r="262" spans="1:8" s="187" customFormat="1" ht="32.25" hidden="1" thickBot="1" x14ac:dyDescent="0.25">
      <c r="A262" s="262" t="s">
        <v>551</v>
      </c>
      <c r="B262" s="197" t="s">
        <v>552</v>
      </c>
      <c r="C262" s="278" t="s">
        <v>198</v>
      </c>
      <c r="D262" s="332"/>
      <c r="E262" s="333"/>
      <c r="F262" s="334">
        <f t="shared" si="11"/>
        <v>0</v>
      </c>
      <c r="G262" s="335" t="str">
        <f t="shared" si="12"/>
        <v/>
      </c>
      <c r="H262" s="322"/>
    </row>
    <row r="263" spans="1:8" s="187" customFormat="1" ht="16.5" hidden="1" thickBot="1" x14ac:dyDescent="0.25">
      <c r="A263" s="262" t="s">
        <v>553</v>
      </c>
      <c r="B263" s="198" t="s">
        <v>550</v>
      </c>
      <c r="C263" s="278" t="s">
        <v>198</v>
      </c>
      <c r="D263" s="332"/>
      <c r="E263" s="333"/>
      <c r="F263" s="334">
        <f t="shared" si="11"/>
        <v>0</v>
      </c>
      <c r="G263" s="335" t="str">
        <f t="shared" si="12"/>
        <v/>
      </c>
      <c r="H263" s="322"/>
    </row>
    <row r="264" spans="1:8" s="187" customFormat="1" ht="32.25" hidden="1" thickBot="1" x14ac:dyDescent="0.25">
      <c r="A264" s="262" t="s">
        <v>554</v>
      </c>
      <c r="B264" s="197" t="s">
        <v>204</v>
      </c>
      <c r="C264" s="278" t="s">
        <v>198</v>
      </c>
      <c r="D264" s="332"/>
      <c r="E264" s="333"/>
      <c r="F264" s="334">
        <f t="shared" si="11"/>
        <v>0</v>
      </c>
      <c r="G264" s="335" t="str">
        <f t="shared" si="12"/>
        <v/>
      </c>
      <c r="H264" s="322"/>
    </row>
    <row r="265" spans="1:8" s="187" customFormat="1" ht="16.5" hidden="1" thickBot="1" x14ac:dyDescent="0.25">
      <c r="A265" s="262" t="s">
        <v>555</v>
      </c>
      <c r="B265" s="198" t="s">
        <v>550</v>
      </c>
      <c r="C265" s="278" t="s">
        <v>198</v>
      </c>
      <c r="D265" s="332"/>
      <c r="E265" s="333"/>
      <c r="F265" s="334">
        <f t="shared" si="11"/>
        <v>0</v>
      </c>
      <c r="G265" s="335" t="str">
        <f t="shared" si="12"/>
        <v/>
      </c>
      <c r="H265" s="322"/>
    </row>
    <row r="266" spans="1:8" s="187" customFormat="1" ht="32.25" hidden="1" thickBot="1" x14ac:dyDescent="0.25">
      <c r="A266" s="262" t="s">
        <v>556</v>
      </c>
      <c r="B266" s="197" t="s">
        <v>206</v>
      </c>
      <c r="C266" s="278" t="s">
        <v>198</v>
      </c>
      <c r="D266" s="332"/>
      <c r="E266" s="333"/>
      <c r="F266" s="334">
        <f t="shared" si="11"/>
        <v>0</v>
      </c>
      <c r="G266" s="335" t="str">
        <f t="shared" si="12"/>
        <v/>
      </c>
      <c r="H266" s="322"/>
    </row>
    <row r="267" spans="1:8" s="187" customFormat="1" ht="16.5" hidden="1" thickBot="1" x14ac:dyDescent="0.25">
      <c r="A267" s="262" t="s">
        <v>557</v>
      </c>
      <c r="B267" s="198" t="s">
        <v>550</v>
      </c>
      <c r="C267" s="278" t="s">
        <v>198</v>
      </c>
      <c r="D267" s="332"/>
      <c r="E267" s="333"/>
      <c r="F267" s="334">
        <f t="shared" si="11"/>
        <v>0</v>
      </c>
      <c r="G267" s="335" t="str">
        <f t="shared" si="12"/>
        <v/>
      </c>
      <c r="H267" s="322"/>
    </row>
    <row r="268" spans="1:8" s="187" customFormat="1" ht="16.5" hidden="1" thickBot="1" x14ac:dyDescent="0.25">
      <c r="A268" s="262" t="s">
        <v>558</v>
      </c>
      <c r="B268" s="195" t="s">
        <v>559</v>
      </c>
      <c r="C268" s="278" t="s">
        <v>198</v>
      </c>
      <c r="D268" s="332"/>
      <c r="E268" s="333"/>
      <c r="F268" s="334">
        <f t="shared" si="11"/>
        <v>0</v>
      </c>
      <c r="G268" s="335" t="str">
        <f t="shared" si="12"/>
        <v/>
      </c>
      <c r="H268" s="322"/>
    </row>
    <row r="269" spans="1:8" s="187" customFormat="1" ht="16.5" hidden="1" thickBot="1" x14ac:dyDescent="0.25">
      <c r="A269" s="262" t="s">
        <v>560</v>
      </c>
      <c r="B269" s="197" t="s">
        <v>550</v>
      </c>
      <c r="C269" s="278" t="s">
        <v>198</v>
      </c>
      <c r="D269" s="332"/>
      <c r="E269" s="333"/>
      <c r="F269" s="334">
        <f t="shared" si="11"/>
        <v>0</v>
      </c>
      <c r="G269" s="335" t="str">
        <f t="shared" si="12"/>
        <v/>
      </c>
      <c r="H269" s="322"/>
    </row>
    <row r="270" spans="1:8" s="187" customFormat="1" ht="16.5" hidden="1" thickBot="1" x14ac:dyDescent="0.25">
      <c r="A270" s="262" t="s">
        <v>561</v>
      </c>
      <c r="B270" s="193" t="s">
        <v>562</v>
      </c>
      <c r="C270" s="278" t="s">
        <v>198</v>
      </c>
      <c r="D270" s="332"/>
      <c r="E270" s="333"/>
      <c r="F270" s="334">
        <f t="shared" si="11"/>
        <v>0</v>
      </c>
      <c r="G270" s="335" t="str">
        <f t="shared" si="12"/>
        <v/>
      </c>
      <c r="H270" s="322"/>
    </row>
    <row r="271" spans="1:8" s="187" customFormat="1" ht="16.5" hidden="1" thickBot="1" x14ac:dyDescent="0.25">
      <c r="A271" s="262" t="s">
        <v>563</v>
      </c>
      <c r="B271" s="197" t="s">
        <v>550</v>
      </c>
      <c r="C271" s="278" t="s">
        <v>198</v>
      </c>
      <c r="D271" s="332"/>
      <c r="E271" s="333"/>
      <c r="F271" s="334">
        <f t="shared" si="11"/>
        <v>0</v>
      </c>
      <c r="G271" s="335" t="str">
        <f t="shared" si="12"/>
        <v/>
      </c>
      <c r="H271" s="322"/>
    </row>
    <row r="272" spans="1:8" s="187" customFormat="1" ht="16.5" hidden="1" thickBot="1" x14ac:dyDescent="0.25">
      <c r="A272" s="262" t="s">
        <v>564</v>
      </c>
      <c r="B272" s="193" t="s">
        <v>565</v>
      </c>
      <c r="C272" s="278" t="s">
        <v>198</v>
      </c>
      <c r="D272" s="332"/>
      <c r="E272" s="333"/>
      <c r="F272" s="334">
        <f t="shared" si="11"/>
        <v>0</v>
      </c>
      <c r="G272" s="335" t="str">
        <f t="shared" si="12"/>
        <v/>
      </c>
      <c r="H272" s="322"/>
    </row>
    <row r="273" spans="1:8" s="187" customFormat="1" ht="16.5" hidden="1" thickBot="1" x14ac:dyDescent="0.25">
      <c r="A273" s="262" t="s">
        <v>566</v>
      </c>
      <c r="B273" s="197" t="s">
        <v>550</v>
      </c>
      <c r="C273" s="278" t="s">
        <v>198</v>
      </c>
      <c r="D273" s="332"/>
      <c r="E273" s="333"/>
      <c r="F273" s="334">
        <f t="shared" si="11"/>
        <v>0</v>
      </c>
      <c r="G273" s="335" t="str">
        <f t="shared" si="12"/>
        <v/>
      </c>
      <c r="H273" s="322"/>
    </row>
    <row r="274" spans="1:8" s="187" customFormat="1" ht="16.5" hidden="1" thickBot="1" x14ac:dyDescent="0.25">
      <c r="A274" s="262" t="s">
        <v>567</v>
      </c>
      <c r="B274" s="193" t="s">
        <v>568</v>
      </c>
      <c r="C274" s="278" t="s">
        <v>198</v>
      </c>
      <c r="D274" s="332"/>
      <c r="E274" s="333"/>
      <c r="F274" s="334">
        <f t="shared" si="11"/>
        <v>0</v>
      </c>
      <c r="G274" s="335" t="str">
        <f t="shared" si="12"/>
        <v/>
      </c>
      <c r="H274" s="322"/>
    </row>
    <row r="275" spans="1:8" s="187" customFormat="1" ht="16.5" hidden="1" thickBot="1" x14ac:dyDescent="0.25">
      <c r="A275" s="262" t="s">
        <v>569</v>
      </c>
      <c r="B275" s="197" t="s">
        <v>550</v>
      </c>
      <c r="C275" s="278" t="s">
        <v>198</v>
      </c>
      <c r="D275" s="332"/>
      <c r="E275" s="333"/>
      <c r="F275" s="334">
        <f t="shared" si="11"/>
        <v>0</v>
      </c>
      <c r="G275" s="335" t="str">
        <f t="shared" si="12"/>
        <v/>
      </c>
      <c r="H275" s="322"/>
    </row>
    <row r="276" spans="1:8" s="187" customFormat="1" ht="15.75" hidden="1" customHeight="1" x14ac:dyDescent="0.2">
      <c r="A276" s="262" t="s">
        <v>570</v>
      </c>
      <c r="B276" s="193" t="s">
        <v>571</v>
      </c>
      <c r="C276" s="278" t="s">
        <v>198</v>
      </c>
      <c r="D276" s="319"/>
      <c r="E276" s="336"/>
      <c r="F276" s="337">
        <f t="shared" si="11"/>
        <v>0</v>
      </c>
      <c r="G276" s="338" t="str">
        <f t="shared" si="12"/>
        <v/>
      </c>
      <c r="H276" s="321"/>
    </row>
    <row r="277" spans="1:8" s="187" customFormat="1" ht="16.5" hidden="1" thickBot="1" x14ac:dyDescent="0.25">
      <c r="A277" s="262" t="s">
        <v>572</v>
      </c>
      <c r="B277" s="197" t="s">
        <v>550</v>
      </c>
      <c r="C277" s="278" t="s">
        <v>198</v>
      </c>
      <c r="D277" s="332"/>
      <c r="E277" s="333"/>
      <c r="F277" s="334">
        <f t="shared" si="11"/>
        <v>0</v>
      </c>
      <c r="G277" s="335" t="str">
        <f t="shared" si="12"/>
        <v/>
      </c>
      <c r="H277" s="322"/>
    </row>
    <row r="278" spans="1:8" s="187" customFormat="1" ht="16.5" hidden="1" thickBot="1" x14ac:dyDescent="0.25">
      <c r="A278" s="262" t="s">
        <v>573</v>
      </c>
      <c r="B278" s="193" t="s">
        <v>574</v>
      </c>
      <c r="C278" s="278" t="s">
        <v>198</v>
      </c>
      <c r="D278" s="332"/>
      <c r="E278" s="333"/>
      <c r="F278" s="334">
        <f t="shared" si="11"/>
        <v>0</v>
      </c>
      <c r="G278" s="335" t="str">
        <f t="shared" si="12"/>
        <v/>
      </c>
      <c r="H278" s="322"/>
    </row>
    <row r="279" spans="1:8" s="187" customFormat="1" ht="16.5" hidden="1" thickBot="1" x14ac:dyDescent="0.25">
      <c r="A279" s="262" t="s">
        <v>575</v>
      </c>
      <c r="B279" s="197" t="s">
        <v>550</v>
      </c>
      <c r="C279" s="278" t="s">
        <v>198</v>
      </c>
      <c r="D279" s="332"/>
      <c r="E279" s="333"/>
      <c r="F279" s="334">
        <f t="shared" si="11"/>
        <v>0</v>
      </c>
      <c r="G279" s="335" t="str">
        <f t="shared" si="12"/>
        <v/>
      </c>
      <c r="H279" s="322"/>
    </row>
    <row r="280" spans="1:8" s="187" customFormat="1" ht="32.25" hidden="1" thickBot="1" x14ac:dyDescent="0.25">
      <c r="A280" s="262" t="s">
        <v>576</v>
      </c>
      <c r="B280" s="195" t="s">
        <v>577</v>
      </c>
      <c r="C280" s="278" t="s">
        <v>198</v>
      </c>
      <c r="D280" s="332"/>
      <c r="E280" s="333"/>
      <c r="F280" s="334">
        <f t="shared" si="11"/>
        <v>0</v>
      </c>
      <c r="G280" s="335" t="str">
        <f t="shared" si="12"/>
        <v/>
      </c>
      <c r="H280" s="322"/>
    </row>
    <row r="281" spans="1:8" s="187" customFormat="1" ht="16.5" hidden="1" thickBot="1" x14ac:dyDescent="0.25">
      <c r="A281" s="262" t="s">
        <v>578</v>
      </c>
      <c r="B281" s="197" t="s">
        <v>550</v>
      </c>
      <c r="C281" s="278" t="s">
        <v>198</v>
      </c>
      <c r="D281" s="332"/>
      <c r="E281" s="333"/>
      <c r="F281" s="334">
        <f t="shared" si="11"/>
        <v>0</v>
      </c>
      <c r="G281" s="335" t="str">
        <f t="shared" si="12"/>
        <v/>
      </c>
      <c r="H281" s="322"/>
    </row>
    <row r="282" spans="1:8" s="187" customFormat="1" ht="16.5" hidden="1" thickBot="1" x14ac:dyDescent="0.25">
      <c r="A282" s="262" t="s">
        <v>579</v>
      </c>
      <c r="B282" s="197" t="s">
        <v>222</v>
      </c>
      <c r="C282" s="278" t="s">
        <v>198</v>
      </c>
      <c r="D282" s="332"/>
      <c r="E282" s="333"/>
      <c r="F282" s="334">
        <f t="shared" si="11"/>
        <v>0</v>
      </c>
      <c r="G282" s="335" t="str">
        <f t="shared" si="12"/>
        <v/>
      </c>
      <c r="H282" s="322"/>
    </row>
    <row r="283" spans="1:8" s="187" customFormat="1" ht="16.5" hidden="1" thickBot="1" x14ac:dyDescent="0.25">
      <c r="A283" s="262" t="s">
        <v>580</v>
      </c>
      <c r="B283" s="198" t="s">
        <v>550</v>
      </c>
      <c r="C283" s="278" t="s">
        <v>198</v>
      </c>
      <c r="D283" s="332"/>
      <c r="E283" s="333"/>
      <c r="F283" s="334">
        <f t="shared" si="11"/>
        <v>0</v>
      </c>
      <c r="G283" s="335" t="str">
        <f t="shared" si="12"/>
        <v/>
      </c>
      <c r="H283" s="322"/>
    </row>
    <row r="284" spans="1:8" s="187" customFormat="1" ht="16.5" hidden="1" thickBot="1" x14ac:dyDescent="0.25">
      <c r="A284" s="262" t="s">
        <v>581</v>
      </c>
      <c r="B284" s="197" t="s">
        <v>224</v>
      </c>
      <c r="C284" s="278" t="s">
        <v>198</v>
      </c>
      <c r="D284" s="332"/>
      <c r="E284" s="333"/>
      <c r="F284" s="334">
        <f t="shared" si="11"/>
        <v>0</v>
      </c>
      <c r="G284" s="335" t="str">
        <f t="shared" si="12"/>
        <v/>
      </c>
      <c r="H284" s="322"/>
    </row>
    <row r="285" spans="1:8" s="187" customFormat="1" ht="16.5" hidden="1" thickBot="1" x14ac:dyDescent="0.25">
      <c r="A285" s="262" t="s">
        <v>582</v>
      </c>
      <c r="B285" s="198" t="s">
        <v>550</v>
      </c>
      <c r="C285" s="278" t="s">
        <v>198</v>
      </c>
      <c r="D285" s="332"/>
      <c r="E285" s="333"/>
      <c r="F285" s="334">
        <f t="shared" si="11"/>
        <v>0</v>
      </c>
      <c r="G285" s="335" t="str">
        <f t="shared" si="12"/>
        <v/>
      </c>
      <c r="H285" s="322"/>
    </row>
    <row r="286" spans="1:8" s="187" customFormat="1" ht="16.5" hidden="1" thickBot="1" x14ac:dyDescent="0.25">
      <c r="A286" s="262" t="s">
        <v>583</v>
      </c>
      <c r="B286" s="195" t="s">
        <v>584</v>
      </c>
      <c r="C286" s="278" t="s">
        <v>198</v>
      </c>
      <c r="D286" s="319"/>
      <c r="E286" s="336">
        <v>0</v>
      </c>
      <c r="F286" s="337">
        <f t="shared" si="11"/>
        <v>0</v>
      </c>
      <c r="G286" s="338" t="str">
        <f t="shared" si="12"/>
        <v/>
      </c>
      <c r="H286" s="321"/>
    </row>
    <row r="287" spans="1:8" s="187" customFormat="1" ht="16.5" hidden="1" thickBot="1" x14ac:dyDescent="0.25">
      <c r="A287" s="262" t="s">
        <v>585</v>
      </c>
      <c r="B287" s="197" t="s">
        <v>550</v>
      </c>
      <c r="C287" s="278" t="s">
        <v>198</v>
      </c>
      <c r="D287" s="332"/>
      <c r="E287" s="333"/>
      <c r="F287" s="334">
        <f t="shared" si="11"/>
        <v>0</v>
      </c>
      <c r="G287" s="335" t="str">
        <f t="shared" si="12"/>
        <v/>
      </c>
      <c r="H287" s="322"/>
    </row>
    <row r="288" spans="1:8" s="187" customFormat="1" ht="16.5" hidden="1" thickBot="1" x14ac:dyDescent="0.25">
      <c r="A288" s="265" t="s">
        <v>586</v>
      </c>
      <c r="B288" s="196" t="s">
        <v>587</v>
      </c>
      <c r="C288" s="279" t="s">
        <v>198</v>
      </c>
      <c r="D288" s="318">
        <v>0</v>
      </c>
      <c r="E288" s="329">
        <v>0</v>
      </c>
      <c r="F288" s="330">
        <f t="shared" si="11"/>
        <v>0</v>
      </c>
      <c r="G288" s="331" t="str">
        <f t="shared" si="12"/>
        <v/>
      </c>
      <c r="H288" s="323"/>
    </row>
    <row r="289" spans="1:8" s="187" customFormat="1" ht="16.5" hidden="1" thickBot="1" x14ac:dyDescent="0.25">
      <c r="A289" s="262" t="s">
        <v>588</v>
      </c>
      <c r="B289" s="195" t="s">
        <v>589</v>
      </c>
      <c r="C289" s="278" t="s">
        <v>198</v>
      </c>
      <c r="D289" s="319"/>
      <c r="E289" s="336"/>
      <c r="F289" s="337">
        <f t="shared" si="11"/>
        <v>0</v>
      </c>
      <c r="G289" s="338" t="str">
        <f t="shared" si="12"/>
        <v/>
      </c>
      <c r="H289" s="321"/>
    </row>
    <row r="290" spans="1:8" s="187" customFormat="1" ht="16.5" hidden="1" thickBot="1" x14ac:dyDescent="0.25">
      <c r="A290" s="262" t="s">
        <v>590</v>
      </c>
      <c r="B290" s="197" t="s">
        <v>550</v>
      </c>
      <c r="C290" s="278" t="s">
        <v>198</v>
      </c>
      <c r="D290" s="319"/>
      <c r="E290" s="336"/>
      <c r="F290" s="337">
        <f t="shared" si="11"/>
        <v>0</v>
      </c>
      <c r="G290" s="338" t="str">
        <f t="shared" si="12"/>
        <v/>
      </c>
      <c r="H290" s="321"/>
    </row>
    <row r="291" spans="1:8" s="187" customFormat="1" ht="16.5" hidden="1" thickBot="1" x14ac:dyDescent="0.25">
      <c r="A291" s="262" t="s">
        <v>591</v>
      </c>
      <c r="B291" s="195" t="s">
        <v>592</v>
      </c>
      <c r="C291" s="278" t="s">
        <v>198</v>
      </c>
      <c r="D291" s="319"/>
      <c r="E291" s="336"/>
      <c r="F291" s="337">
        <f t="shared" si="11"/>
        <v>0</v>
      </c>
      <c r="G291" s="338" t="str">
        <f t="shared" si="12"/>
        <v/>
      </c>
      <c r="H291" s="321"/>
    </row>
    <row r="292" spans="1:8" s="187" customFormat="1" ht="16.5" hidden="1" thickBot="1" x14ac:dyDescent="0.25">
      <c r="A292" s="262" t="s">
        <v>593</v>
      </c>
      <c r="B292" s="197" t="s">
        <v>420</v>
      </c>
      <c r="C292" s="278" t="s">
        <v>198</v>
      </c>
      <c r="D292" s="319"/>
      <c r="E292" s="336"/>
      <c r="F292" s="337">
        <f t="shared" si="11"/>
        <v>0</v>
      </c>
      <c r="G292" s="338" t="str">
        <f t="shared" si="12"/>
        <v/>
      </c>
      <c r="H292" s="321"/>
    </row>
    <row r="293" spans="1:8" s="187" customFormat="1" ht="16.5" hidden="1" thickBot="1" x14ac:dyDescent="0.25">
      <c r="A293" s="262" t="s">
        <v>594</v>
      </c>
      <c r="B293" s="198" t="s">
        <v>550</v>
      </c>
      <c r="C293" s="278" t="s">
        <v>198</v>
      </c>
      <c r="D293" s="319"/>
      <c r="E293" s="336"/>
      <c r="F293" s="337">
        <f t="shared" si="11"/>
        <v>0</v>
      </c>
      <c r="G293" s="338" t="str">
        <f t="shared" si="12"/>
        <v/>
      </c>
      <c r="H293" s="321"/>
    </row>
    <row r="294" spans="1:8" s="187" customFormat="1" ht="16.5" hidden="1" thickBot="1" x14ac:dyDescent="0.25">
      <c r="A294" s="262" t="s">
        <v>595</v>
      </c>
      <c r="B294" s="197" t="s">
        <v>596</v>
      </c>
      <c r="C294" s="278" t="s">
        <v>198</v>
      </c>
      <c r="D294" s="319"/>
      <c r="E294" s="336"/>
      <c r="F294" s="337">
        <f t="shared" si="11"/>
        <v>0</v>
      </c>
      <c r="G294" s="338" t="str">
        <f t="shared" si="12"/>
        <v/>
      </c>
      <c r="H294" s="321"/>
    </row>
    <row r="295" spans="1:8" s="187" customFormat="1" ht="16.5" hidden="1" thickBot="1" x14ac:dyDescent="0.25">
      <c r="A295" s="262" t="s">
        <v>597</v>
      </c>
      <c r="B295" s="198" t="s">
        <v>550</v>
      </c>
      <c r="C295" s="278" t="s">
        <v>198</v>
      </c>
      <c r="D295" s="319"/>
      <c r="E295" s="336"/>
      <c r="F295" s="337">
        <f t="shared" si="11"/>
        <v>0</v>
      </c>
      <c r="G295" s="338" t="str">
        <f t="shared" si="12"/>
        <v/>
      </c>
      <c r="H295" s="321"/>
    </row>
    <row r="296" spans="1:8" s="187" customFormat="1" ht="32.25" hidden="1" thickBot="1" x14ac:dyDescent="0.25">
      <c r="A296" s="262" t="s">
        <v>598</v>
      </c>
      <c r="B296" s="195" t="s">
        <v>599</v>
      </c>
      <c r="C296" s="278" t="s">
        <v>198</v>
      </c>
      <c r="D296" s="319">
        <v>0</v>
      </c>
      <c r="E296" s="336">
        <v>0</v>
      </c>
      <c r="F296" s="337">
        <f t="shared" si="11"/>
        <v>0</v>
      </c>
      <c r="G296" s="338" t="str">
        <f t="shared" si="12"/>
        <v/>
      </c>
      <c r="H296" s="321"/>
    </row>
    <row r="297" spans="1:8" s="187" customFormat="1" ht="16.5" hidden="1" thickBot="1" x14ac:dyDescent="0.25">
      <c r="A297" s="262" t="s">
        <v>600</v>
      </c>
      <c r="B297" s="197" t="s">
        <v>550</v>
      </c>
      <c r="C297" s="278" t="s">
        <v>198</v>
      </c>
      <c r="D297" s="332"/>
      <c r="E297" s="333"/>
      <c r="F297" s="334">
        <f t="shared" si="11"/>
        <v>0</v>
      </c>
      <c r="G297" s="335" t="str">
        <f t="shared" si="12"/>
        <v/>
      </c>
      <c r="H297" s="322"/>
    </row>
    <row r="298" spans="1:8" s="187" customFormat="1" ht="16.5" hidden="1" thickBot="1" x14ac:dyDescent="0.25">
      <c r="A298" s="262" t="s">
        <v>601</v>
      </c>
      <c r="B298" s="195" t="s">
        <v>602</v>
      </c>
      <c r="C298" s="278" t="s">
        <v>198</v>
      </c>
      <c r="D298" s="332"/>
      <c r="E298" s="333"/>
      <c r="F298" s="334">
        <f t="shared" si="11"/>
        <v>0</v>
      </c>
      <c r="G298" s="335" t="str">
        <f t="shared" si="12"/>
        <v/>
      </c>
      <c r="H298" s="322"/>
    </row>
    <row r="299" spans="1:8" s="187" customFormat="1" ht="16.5" hidden="1" thickBot="1" x14ac:dyDescent="0.25">
      <c r="A299" s="262" t="s">
        <v>603</v>
      </c>
      <c r="B299" s="197" t="s">
        <v>550</v>
      </c>
      <c r="C299" s="278" t="s">
        <v>198</v>
      </c>
      <c r="D299" s="332"/>
      <c r="E299" s="333"/>
      <c r="F299" s="334">
        <f t="shared" si="11"/>
        <v>0</v>
      </c>
      <c r="G299" s="335" t="str">
        <f t="shared" si="12"/>
        <v/>
      </c>
      <c r="H299" s="322"/>
    </row>
    <row r="300" spans="1:8" s="187" customFormat="1" ht="16.5" hidden="1" thickBot="1" x14ac:dyDescent="0.25">
      <c r="A300" s="262" t="s">
        <v>604</v>
      </c>
      <c r="B300" s="195" t="s">
        <v>605</v>
      </c>
      <c r="C300" s="278" t="s">
        <v>198</v>
      </c>
      <c r="D300" s="319"/>
      <c r="E300" s="336"/>
      <c r="F300" s="337">
        <f t="shared" ref="F300:F322" si="13">E300-D300</f>
        <v>0</v>
      </c>
      <c r="G300" s="338" t="str">
        <f t="shared" ref="G300:G322" si="14">IFERROR(F300/D300,"")</f>
        <v/>
      </c>
      <c r="H300" s="321"/>
    </row>
    <row r="301" spans="1:8" s="187" customFormat="1" ht="16.5" hidden="1" thickBot="1" x14ac:dyDescent="0.25">
      <c r="A301" s="262" t="s">
        <v>606</v>
      </c>
      <c r="B301" s="197" t="s">
        <v>550</v>
      </c>
      <c r="C301" s="278" t="s">
        <v>198</v>
      </c>
      <c r="D301" s="319"/>
      <c r="E301" s="336"/>
      <c r="F301" s="337">
        <f t="shared" si="13"/>
        <v>0</v>
      </c>
      <c r="G301" s="338" t="str">
        <f t="shared" si="14"/>
        <v/>
      </c>
      <c r="H301" s="321"/>
    </row>
    <row r="302" spans="1:8" s="187" customFormat="1" ht="16.5" hidden="1" thickBot="1" x14ac:dyDescent="0.25">
      <c r="A302" s="262" t="s">
        <v>607</v>
      </c>
      <c r="B302" s="195" t="s">
        <v>608</v>
      </c>
      <c r="C302" s="278" t="s">
        <v>198</v>
      </c>
      <c r="D302" s="319"/>
      <c r="E302" s="336"/>
      <c r="F302" s="337">
        <f t="shared" si="13"/>
        <v>0</v>
      </c>
      <c r="G302" s="338" t="str">
        <f t="shared" si="14"/>
        <v/>
      </c>
      <c r="H302" s="321"/>
    </row>
    <row r="303" spans="1:8" s="187" customFormat="1" ht="16.5" hidden="1" thickBot="1" x14ac:dyDescent="0.25">
      <c r="A303" s="262" t="s">
        <v>609</v>
      </c>
      <c r="B303" s="197" t="s">
        <v>550</v>
      </c>
      <c r="C303" s="278" t="s">
        <v>198</v>
      </c>
      <c r="D303" s="332"/>
      <c r="E303" s="333"/>
      <c r="F303" s="334">
        <f t="shared" si="13"/>
        <v>0</v>
      </c>
      <c r="G303" s="335" t="str">
        <f t="shared" si="14"/>
        <v/>
      </c>
      <c r="H303" s="322"/>
    </row>
    <row r="304" spans="1:8" s="187" customFormat="1" ht="16.5" hidden="1" thickBot="1" x14ac:dyDescent="0.25">
      <c r="A304" s="262" t="s">
        <v>610</v>
      </c>
      <c r="B304" s="195" t="s">
        <v>611</v>
      </c>
      <c r="C304" s="278" t="s">
        <v>198</v>
      </c>
      <c r="D304" s="332"/>
      <c r="E304" s="333"/>
      <c r="F304" s="334">
        <f t="shared" si="13"/>
        <v>0</v>
      </c>
      <c r="G304" s="335" t="str">
        <f t="shared" si="14"/>
        <v/>
      </c>
      <c r="H304" s="322"/>
    </row>
    <row r="305" spans="1:8" s="187" customFormat="1" ht="16.5" hidden="1" thickBot="1" x14ac:dyDescent="0.25">
      <c r="A305" s="262" t="s">
        <v>612</v>
      </c>
      <c r="B305" s="197" t="s">
        <v>550</v>
      </c>
      <c r="C305" s="278" t="s">
        <v>198</v>
      </c>
      <c r="D305" s="332"/>
      <c r="E305" s="333"/>
      <c r="F305" s="334">
        <f t="shared" si="13"/>
        <v>0</v>
      </c>
      <c r="G305" s="335" t="str">
        <f t="shared" si="14"/>
        <v/>
      </c>
      <c r="H305" s="322"/>
    </row>
    <row r="306" spans="1:8" s="187" customFormat="1" ht="32.25" hidden="1" thickBot="1" x14ac:dyDescent="0.25">
      <c r="A306" s="262" t="s">
        <v>613</v>
      </c>
      <c r="B306" s="195" t="s">
        <v>614</v>
      </c>
      <c r="C306" s="278" t="s">
        <v>198</v>
      </c>
      <c r="D306" s="332"/>
      <c r="E306" s="333"/>
      <c r="F306" s="334">
        <f t="shared" si="13"/>
        <v>0</v>
      </c>
      <c r="G306" s="335" t="str">
        <f t="shared" si="14"/>
        <v/>
      </c>
      <c r="H306" s="322"/>
    </row>
    <row r="307" spans="1:8" s="187" customFormat="1" ht="16.5" hidden="1" thickBot="1" x14ac:dyDescent="0.25">
      <c r="A307" s="262" t="s">
        <v>615</v>
      </c>
      <c r="B307" s="197" t="s">
        <v>550</v>
      </c>
      <c r="C307" s="278" t="s">
        <v>198</v>
      </c>
      <c r="D307" s="332"/>
      <c r="E307" s="333"/>
      <c r="F307" s="334">
        <f t="shared" si="13"/>
        <v>0</v>
      </c>
      <c r="G307" s="335" t="str">
        <f t="shared" si="14"/>
        <v/>
      </c>
      <c r="H307" s="322"/>
    </row>
    <row r="308" spans="1:8" s="187" customFormat="1" ht="16.5" hidden="1" thickBot="1" x14ac:dyDescent="0.25">
      <c r="A308" s="262" t="s">
        <v>616</v>
      </c>
      <c r="B308" s="195" t="s">
        <v>617</v>
      </c>
      <c r="C308" s="278" t="s">
        <v>198</v>
      </c>
      <c r="D308" s="319"/>
      <c r="E308" s="336">
        <v>0</v>
      </c>
      <c r="F308" s="337">
        <f t="shared" si="13"/>
        <v>0</v>
      </c>
      <c r="G308" s="338" t="str">
        <f t="shared" si="14"/>
        <v/>
      </c>
      <c r="H308" s="321"/>
    </row>
    <row r="309" spans="1:8" s="187" customFormat="1" ht="16.5" hidden="1" thickBot="1" x14ac:dyDescent="0.25">
      <c r="A309" s="262" t="s">
        <v>618</v>
      </c>
      <c r="B309" s="197" t="s">
        <v>550</v>
      </c>
      <c r="C309" s="278" t="s">
        <v>198</v>
      </c>
      <c r="D309" s="332"/>
      <c r="E309" s="333"/>
      <c r="F309" s="334">
        <f t="shared" si="13"/>
        <v>0</v>
      </c>
      <c r="G309" s="335" t="str">
        <f t="shared" si="14"/>
        <v/>
      </c>
      <c r="H309" s="322"/>
    </row>
    <row r="310" spans="1:8" s="187" customFormat="1" ht="32.25" hidden="1" thickBot="1" x14ac:dyDescent="0.25">
      <c r="A310" s="265" t="s">
        <v>619</v>
      </c>
      <c r="B310" s="196" t="s">
        <v>620</v>
      </c>
      <c r="C310" s="279" t="s">
        <v>8</v>
      </c>
      <c r="D310" s="318">
        <v>0</v>
      </c>
      <c r="E310" s="329">
        <v>0</v>
      </c>
      <c r="F310" s="330">
        <f t="shared" si="13"/>
        <v>0</v>
      </c>
      <c r="G310" s="331" t="str">
        <f t="shared" si="14"/>
        <v/>
      </c>
      <c r="H310" s="323"/>
    </row>
    <row r="311" spans="1:8" s="187" customFormat="1" ht="16.5" hidden="1" thickBot="1" x14ac:dyDescent="0.25">
      <c r="A311" s="262" t="s">
        <v>621</v>
      </c>
      <c r="B311" s="195" t="s">
        <v>622</v>
      </c>
      <c r="C311" s="278" t="s">
        <v>8</v>
      </c>
      <c r="D311" s="319">
        <v>0</v>
      </c>
      <c r="E311" s="336">
        <v>0</v>
      </c>
      <c r="F311" s="337">
        <f t="shared" si="13"/>
        <v>0</v>
      </c>
      <c r="G311" s="338" t="str">
        <f t="shared" si="14"/>
        <v/>
      </c>
      <c r="H311" s="321"/>
    </row>
    <row r="312" spans="1:8" s="187" customFormat="1" ht="32.25" hidden="1" thickBot="1" x14ac:dyDescent="0.25">
      <c r="A312" s="262" t="s">
        <v>623</v>
      </c>
      <c r="B312" s="195" t="s">
        <v>624</v>
      </c>
      <c r="C312" s="278" t="s">
        <v>8</v>
      </c>
      <c r="D312" s="319"/>
      <c r="E312" s="336"/>
      <c r="F312" s="337">
        <f t="shared" si="13"/>
        <v>0</v>
      </c>
      <c r="G312" s="338" t="str">
        <f t="shared" si="14"/>
        <v/>
      </c>
      <c r="H312" s="321"/>
    </row>
    <row r="313" spans="1:8" s="187" customFormat="1" ht="32.25" hidden="1" thickBot="1" x14ac:dyDescent="0.25">
      <c r="A313" s="262" t="s">
        <v>625</v>
      </c>
      <c r="B313" s="195" t="s">
        <v>626</v>
      </c>
      <c r="C313" s="278" t="s">
        <v>8</v>
      </c>
      <c r="D313" s="319"/>
      <c r="E313" s="336"/>
      <c r="F313" s="337">
        <f t="shared" si="13"/>
        <v>0</v>
      </c>
      <c r="G313" s="338" t="str">
        <f t="shared" si="14"/>
        <v/>
      </c>
      <c r="H313" s="321"/>
    </row>
    <row r="314" spans="1:8" s="187" customFormat="1" ht="32.25" hidden="1" thickBot="1" x14ac:dyDescent="0.25">
      <c r="A314" s="262" t="s">
        <v>627</v>
      </c>
      <c r="B314" s="195" t="s">
        <v>628</v>
      </c>
      <c r="C314" s="278" t="s">
        <v>8</v>
      </c>
      <c r="D314" s="319"/>
      <c r="E314" s="336"/>
      <c r="F314" s="337">
        <f t="shared" si="13"/>
        <v>0</v>
      </c>
      <c r="G314" s="338" t="str">
        <f t="shared" si="14"/>
        <v/>
      </c>
      <c r="H314" s="321"/>
    </row>
    <row r="315" spans="1:8" s="187" customFormat="1" ht="16.5" hidden="1" thickBot="1" x14ac:dyDescent="0.25">
      <c r="A315" s="262" t="s">
        <v>629</v>
      </c>
      <c r="B315" s="193" t="s">
        <v>630</v>
      </c>
      <c r="C315" s="278" t="s">
        <v>8</v>
      </c>
      <c r="D315" s="319"/>
      <c r="E315" s="336"/>
      <c r="F315" s="337">
        <f t="shared" si="13"/>
        <v>0</v>
      </c>
      <c r="G315" s="338" t="str">
        <f t="shared" si="14"/>
        <v/>
      </c>
      <c r="H315" s="321"/>
    </row>
    <row r="316" spans="1:8" s="187" customFormat="1" ht="16.5" hidden="1" thickBot="1" x14ac:dyDescent="0.25">
      <c r="A316" s="262" t="s">
        <v>631</v>
      </c>
      <c r="B316" s="193" t="s">
        <v>632</v>
      </c>
      <c r="C316" s="278" t="s">
        <v>8</v>
      </c>
      <c r="D316" s="339"/>
      <c r="E316" s="336"/>
      <c r="F316" s="337">
        <f t="shared" si="13"/>
        <v>0</v>
      </c>
      <c r="G316" s="338" t="str">
        <f t="shared" si="14"/>
        <v/>
      </c>
      <c r="H316" s="340"/>
    </row>
    <row r="317" spans="1:8" s="187" customFormat="1" ht="16.5" hidden="1" thickBot="1" x14ac:dyDescent="0.25">
      <c r="A317" s="262" t="s">
        <v>633</v>
      </c>
      <c r="B317" s="193" t="s">
        <v>634</v>
      </c>
      <c r="C317" s="278" t="s">
        <v>8</v>
      </c>
      <c r="D317" s="319"/>
      <c r="E317" s="336"/>
      <c r="F317" s="337">
        <f t="shared" si="13"/>
        <v>0</v>
      </c>
      <c r="G317" s="338" t="str">
        <f t="shared" si="14"/>
        <v/>
      </c>
      <c r="H317" s="321"/>
    </row>
    <row r="318" spans="1:8" s="187" customFormat="1" ht="19.5" hidden="1" customHeight="1" x14ac:dyDescent="0.2">
      <c r="A318" s="262" t="s">
        <v>635</v>
      </c>
      <c r="B318" s="193" t="s">
        <v>636</v>
      </c>
      <c r="C318" s="278" t="s">
        <v>8</v>
      </c>
      <c r="D318" s="319"/>
      <c r="E318" s="336"/>
      <c r="F318" s="337">
        <f t="shared" si="13"/>
        <v>0</v>
      </c>
      <c r="G318" s="338" t="str">
        <f t="shared" si="14"/>
        <v/>
      </c>
      <c r="H318" s="321"/>
    </row>
    <row r="319" spans="1:8" s="187" customFormat="1" ht="19.5" hidden="1" customHeight="1" x14ac:dyDescent="0.2">
      <c r="A319" s="262" t="s">
        <v>637</v>
      </c>
      <c r="B319" s="193" t="s">
        <v>638</v>
      </c>
      <c r="C319" s="278" t="s">
        <v>8</v>
      </c>
      <c r="D319" s="341"/>
      <c r="E319" s="240"/>
      <c r="F319" s="342">
        <f t="shared" si="13"/>
        <v>0</v>
      </c>
      <c r="G319" s="343" t="str">
        <f t="shared" si="14"/>
        <v/>
      </c>
      <c r="H319" s="324"/>
    </row>
    <row r="320" spans="1:8" s="187" customFormat="1" ht="36.75" hidden="1" customHeight="1" x14ac:dyDescent="0.2">
      <c r="A320" s="262" t="s">
        <v>639</v>
      </c>
      <c r="B320" s="195" t="s">
        <v>640</v>
      </c>
      <c r="C320" s="278" t="s">
        <v>8</v>
      </c>
      <c r="D320" s="341">
        <v>0</v>
      </c>
      <c r="E320" s="240">
        <v>0</v>
      </c>
      <c r="F320" s="342">
        <f t="shared" si="13"/>
        <v>0</v>
      </c>
      <c r="G320" s="343" t="str">
        <f t="shared" si="14"/>
        <v/>
      </c>
      <c r="H320" s="324"/>
    </row>
    <row r="321" spans="1:9" s="187" customFormat="1" ht="19.5" hidden="1" customHeight="1" x14ac:dyDescent="0.2">
      <c r="A321" s="262" t="s">
        <v>641</v>
      </c>
      <c r="B321" s="212" t="s">
        <v>222</v>
      </c>
      <c r="C321" s="278" t="s">
        <v>8</v>
      </c>
      <c r="D321" s="332"/>
      <c r="E321" s="333"/>
      <c r="F321" s="334">
        <f t="shared" si="13"/>
        <v>0</v>
      </c>
      <c r="G321" s="335" t="str">
        <f t="shared" si="14"/>
        <v/>
      </c>
      <c r="H321" s="322"/>
    </row>
    <row r="322" spans="1:9" s="187" customFormat="1" ht="19.5" hidden="1" customHeight="1" thickBot="1" x14ac:dyDescent="0.25">
      <c r="A322" s="268" t="s">
        <v>642</v>
      </c>
      <c r="B322" s="213" t="s">
        <v>224</v>
      </c>
      <c r="C322" s="282" t="s">
        <v>8</v>
      </c>
      <c r="D322" s="344"/>
      <c r="E322" s="345"/>
      <c r="F322" s="346">
        <f t="shared" si="13"/>
        <v>0</v>
      </c>
      <c r="G322" s="347" t="str">
        <f t="shared" si="14"/>
        <v/>
      </c>
      <c r="H322" s="348"/>
    </row>
    <row r="323" spans="1:9" s="187" customFormat="1" ht="19.5" customHeight="1" thickBot="1" x14ac:dyDescent="0.25">
      <c r="A323" s="518" t="s">
        <v>643</v>
      </c>
      <c r="B323" s="519"/>
      <c r="C323" s="519"/>
      <c r="D323" s="519"/>
      <c r="E323" s="301"/>
      <c r="F323" s="304"/>
      <c r="G323" s="304"/>
      <c r="H323" s="305"/>
    </row>
    <row r="324" spans="1:9" ht="31.5" hidden="1" x14ac:dyDescent="0.25">
      <c r="A324" s="283" t="s">
        <v>644</v>
      </c>
      <c r="B324" s="214" t="s">
        <v>645</v>
      </c>
      <c r="C324" s="284" t="s">
        <v>377</v>
      </c>
      <c r="D324" s="349" t="s">
        <v>646</v>
      </c>
      <c r="E324" s="246" t="s">
        <v>646</v>
      </c>
      <c r="F324" s="295"/>
      <c r="G324" s="297" t="str">
        <f t="shared" ref="G324:G372" si="15">IFERROR(F324/D324,"")</f>
        <v/>
      </c>
      <c r="H324" s="215"/>
      <c r="I324" s="187"/>
    </row>
    <row r="325" spans="1:9" hidden="1" x14ac:dyDescent="0.25">
      <c r="A325" s="262" t="s">
        <v>647</v>
      </c>
      <c r="B325" s="204" t="s">
        <v>648</v>
      </c>
      <c r="C325" s="263" t="s">
        <v>30</v>
      </c>
      <c r="D325" s="350"/>
      <c r="E325" s="243"/>
      <c r="F325" s="292"/>
      <c r="G325" s="298" t="str">
        <f t="shared" si="15"/>
        <v/>
      </c>
      <c r="H325" s="216"/>
      <c r="I325" s="187"/>
    </row>
    <row r="326" spans="1:9" hidden="1" x14ac:dyDescent="0.25">
      <c r="A326" s="262" t="s">
        <v>649</v>
      </c>
      <c r="B326" s="204" t="s">
        <v>650</v>
      </c>
      <c r="C326" s="263" t="s">
        <v>651</v>
      </c>
      <c r="D326" s="350"/>
      <c r="E326" s="243"/>
      <c r="F326" s="292"/>
      <c r="G326" s="298" t="str">
        <f t="shared" si="15"/>
        <v/>
      </c>
      <c r="H326" s="216"/>
      <c r="I326" s="187"/>
    </row>
    <row r="327" spans="1:9" hidden="1" x14ac:dyDescent="0.25">
      <c r="A327" s="262" t="s">
        <v>652</v>
      </c>
      <c r="B327" s="204" t="s">
        <v>653</v>
      </c>
      <c r="C327" s="263" t="s">
        <v>30</v>
      </c>
      <c r="D327" s="350"/>
      <c r="E327" s="243"/>
      <c r="F327" s="292"/>
      <c r="G327" s="298" t="str">
        <f t="shared" si="15"/>
        <v/>
      </c>
      <c r="H327" s="216"/>
      <c r="I327" s="187"/>
    </row>
    <row r="328" spans="1:9" hidden="1" x14ac:dyDescent="0.25">
      <c r="A328" s="262" t="s">
        <v>654</v>
      </c>
      <c r="B328" s="204" t="s">
        <v>655</v>
      </c>
      <c r="C328" s="263" t="s">
        <v>651</v>
      </c>
      <c r="D328" s="350"/>
      <c r="E328" s="243"/>
      <c r="F328" s="292"/>
      <c r="G328" s="298" t="str">
        <f t="shared" si="15"/>
        <v/>
      </c>
      <c r="H328" s="216"/>
      <c r="I328" s="187"/>
    </row>
    <row r="329" spans="1:9" hidden="1" x14ac:dyDescent="0.25">
      <c r="A329" s="262" t="s">
        <v>656</v>
      </c>
      <c r="B329" s="204" t="s">
        <v>657</v>
      </c>
      <c r="C329" s="263" t="s">
        <v>658</v>
      </c>
      <c r="D329" s="350"/>
      <c r="E329" s="243"/>
      <c r="F329" s="292"/>
      <c r="G329" s="298" t="str">
        <f t="shared" si="15"/>
        <v/>
      </c>
      <c r="H329" s="216"/>
      <c r="I329" s="187"/>
    </row>
    <row r="330" spans="1:9" hidden="1" x14ac:dyDescent="0.25">
      <c r="A330" s="262" t="s">
        <v>659</v>
      </c>
      <c r="B330" s="204" t="s">
        <v>660</v>
      </c>
      <c r="C330" s="263" t="s">
        <v>377</v>
      </c>
      <c r="D330" s="350" t="s">
        <v>646</v>
      </c>
      <c r="E330" s="243" t="s">
        <v>646</v>
      </c>
      <c r="F330" s="292"/>
      <c r="G330" s="298" t="str">
        <f t="shared" si="15"/>
        <v/>
      </c>
      <c r="H330" s="216"/>
      <c r="I330" s="187"/>
    </row>
    <row r="331" spans="1:9" hidden="1" x14ac:dyDescent="0.25">
      <c r="A331" s="262" t="s">
        <v>661</v>
      </c>
      <c r="B331" s="195" t="s">
        <v>662</v>
      </c>
      <c r="C331" s="263" t="s">
        <v>658</v>
      </c>
      <c r="D331" s="350"/>
      <c r="E331" s="243"/>
      <c r="F331" s="292"/>
      <c r="G331" s="298" t="str">
        <f t="shared" si="15"/>
        <v/>
      </c>
      <c r="H331" s="216"/>
      <c r="I331" s="187"/>
    </row>
    <row r="332" spans="1:9" hidden="1" x14ac:dyDescent="0.25">
      <c r="A332" s="262" t="s">
        <v>663</v>
      </c>
      <c r="B332" s="195" t="s">
        <v>664</v>
      </c>
      <c r="C332" s="263" t="s">
        <v>665</v>
      </c>
      <c r="D332" s="350"/>
      <c r="E332" s="243"/>
      <c r="F332" s="292"/>
      <c r="G332" s="298" t="str">
        <f t="shared" si="15"/>
        <v/>
      </c>
      <c r="H332" s="216"/>
      <c r="I332" s="187"/>
    </row>
    <row r="333" spans="1:9" hidden="1" x14ac:dyDescent="0.25">
      <c r="A333" s="262" t="s">
        <v>666</v>
      </c>
      <c r="B333" s="204" t="s">
        <v>667</v>
      </c>
      <c r="C333" s="263" t="s">
        <v>377</v>
      </c>
      <c r="D333" s="350" t="s">
        <v>646</v>
      </c>
      <c r="E333" s="243" t="s">
        <v>646</v>
      </c>
      <c r="F333" s="292"/>
      <c r="G333" s="298" t="str">
        <f t="shared" si="15"/>
        <v/>
      </c>
      <c r="H333" s="216"/>
      <c r="I333" s="187"/>
    </row>
    <row r="334" spans="1:9" hidden="1" x14ac:dyDescent="0.25">
      <c r="A334" s="262" t="s">
        <v>668</v>
      </c>
      <c r="B334" s="195" t="s">
        <v>662</v>
      </c>
      <c r="C334" s="263" t="s">
        <v>658</v>
      </c>
      <c r="D334" s="350"/>
      <c r="E334" s="243"/>
      <c r="F334" s="292"/>
      <c r="G334" s="298" t="str">
        <f t="shared" si="15"/>
        <v/>
      </c>
      <c r="H334" s="216"/>
      <c r="I334" s="187"/>
    </row>
    <row r="335" spans="1:9" hidden="1" x14ac:dyDescent="0.25">
      <c r="A335" s="262" t="s">
        <v>669</v>
      </c>
      <c r="B335" s="195" t="s">
        <v>670</v>
      </c>
      <c r="C335" s="263" t="s">
        <v>30</v>
      </c>
      <c r="D335" s="350"/>
      <c r="E335" s="243"/>
      <c r="F335" s="292"/>
      <c r="G335" s="298" t="str">
        <f t="shared" si="15"/>
        <v/>
      </c>
      <c r="H335" s="216"/>
      <c r="I335" s="187"/>
    </row>
    <row r="336" spans="1:9" hidden="1" x14ac:dyDescent="0.25">
      <c r="A336" s="262" t="s">
        <v>671</v>
      </c>
      <c r="B336" s="195" t="s">
        <v>664</v>
      </c>
      <c r="C336" s="263" t="s">
        <v>665</v>
      </c>
      <c r="D336" s="350"/>
      <c r="E336" s="243"/>
      <c r="F336" s="292"/>
      <c r="G336" s="298" t="str">
        <f t="shared" si="15"/>
        <v/>
      </c>
      <c r="H336" s="216"/>
      <c r="I336" s="187"/>
    </row>
    <row r="337" spans="1:9" hidden="1" x14ac:dyDescent="0.25">
      <c r="A337" s="262" t="s">
        <v>672</v>
      </c>
      <c r="B337" s="204" t="s">
        <v>673</v>
      </c>
      <c r="C337" s="263" t="s">
        <v>377</v>
      </c>
      <c r="D337" s="350" t="s">
        <v>646</v>
      </c>
      <c r="E337" s="243" t="s">
        <v>646</v>
      </c>
      <c r="F337" s="292"/>
      <c r="G337" s="298" t="str">
        <f t="shared" si="15"/>
        <v/>
      </c>
      <c r="H337" s="216"/>
      <c r="I337" s="187"/>
    </row>
    <row r="338" spans="1:9" hidden="1" x14ac:dyDescent="0.25">
      <c r="A338" s="262" t="s">
        <v>674</v>
      </c>
      <c r="B338" s="195" t="s">
        <v>662</v>
      </c>
      <c r="C338" s="263" t="s">
        <v>658</v>
      </c>
      <c r="D338" s="350"/>
      <c r="E338" s="243"/>
      <c r="F338" s="292"/>
      <c r="G338" s="298" t="str">
        <f t="shared" si="15"/>
        <v/>
      </c>
      <c r="H338" s="216"/>
      <c r="I338" s="187"/>
    </row>
    <row r="339" spans="1:9" hidden="1" x14ac:dyDescent="0.25">
      <c r="A339" s="262" t="s">
        <v>675</v>
      </c>
      <c r="B339" s="195" t="s">
        <v>664</v>
      </c>
      <c r="C339" s="263" t="s">
        <v>665</v>
      </c>
      <c r="D339" s="350"/>
      <c r="E339" s="243"/>
      <c r="F339" s="292"/>
      <c r="G339" s="298" t="str">
        <f t="shared" si="15"/>
        <v/>
      </c>
      <c r="H339" s="216"/>
      <c r="I339" s="187"/>
    </row>
    <row r="340" spans="1:9" hidden="1" x14ac:dyDescent="0.25">
      <c r="A340" s="262" t="s">
        <v>676</v>
      </c>
      <c r="B340" s="204" t="s">
        <v>677</v>
      </c>
      <c r="C340" s="263" t="s">
        <v>377</v>
      </c>
      <c r="D340" s="350" t="s">
        <v>646</v>
      </c>
      <c r="E340" s="243" t="s">
        <v>646</v>
      </c>
      <c r="F340" s="292"/>
      <c r="G340" s="298" t="str">
        <f t="shared" si="15"/>
        <v/>
      </c>
      <c r="H340" s="216"/>
      <c r="I340" s="187"/>
    </row>
    <row r="341" spans="1:9" hidden="1" x14ac:dyDescent="0.25">
      <c r="A341" s="262" t="s">
        <v>678</v>
      </c>
      <c r="B341" s="195" t="s">
        <v>662</v>
      </c>
      <c r="C341" s="263" t="s">
        <v>658</v>
      </c>
      <c r="D341" s="350"/>
      <c r="E341" s="243"/>
      <c r="F341" s="292"/>
      <c r="G341" s="298" t="str">
        <f t="shared" si="15"/>
        <v/>
      </c>
      <c r="H341" s="216"/>
      <c r="I341" s="187"/>
    </row>
    <row r="342" spans="1:9" hidden="1" x14ac:dyDescent="0.25">
      <c r="A342" s="262" t="s">
        <v>679</v>
      </c>
      <c r="B342" s="195" t="s">
        <v>670</v>
      </c>
      <c r="C342" s="263" t="s">
        <v>30</v>
      </c>
      <c r="D342" s="350"/>
      <c r="E342" s="243"/>
      <c r="F342" s="292"/>
      <c r="G342" s="298" t="str">
        <f t="shared" si="15"/>
        <v/>
      </c>
      <c r="H342" s="216"/>
      <c r="I342" s="187"/>
    </row>
    <row r="343" spans="1:9" hidden="1" x14ac:dyDescent="0.25">
      <c r="A343" s="262" t="s">
        <v>680</v>
      </c>
      <c r="B343" s="195" t="s">
        <v>664</v>
      </c>
      <c r="C343" s="263" t="s">
        <v>665</v>
      </c>
      <c r="D343" s="350"/>
      <c r="E343" s="243"/>
      <c r="F343" s="292"/>
      <c r="G343" s="298" t="str">
        <f t="shared" si="15"/>
        <v/>
      </c>
      <c r="H343" s="216"/>
      <c r="I343" s="187"/>
    </row>
    <row r="344" spans="1:9" hidden="1" x14ac:dyDescent="0.25">
      <c r="A344" s="283" t="s">
        <v>681</v>
      </c>
      <c r="B344" s="217" t="s">
        <v>682</v>
      </c>
      <c r="C344" s="284" t="s">
        <v>377</v>
      </c>
      <c r="D344" s="350" t="s">
        <v>646</v>
      </c>
      <c r="E344" s="243" t="s">
        <v>646</v>
      </c>
      <c r="F344" s="292"/>
      <c r="G344" s="298" t="str">
        <f t="shared" si="15"/>
        <v/>
      </c>
      <c r="H344" s="216"/>
      <c r="I344" s="187"/>
    </row>
    <row r="345" spans="1:9" ht="31.5" hidden="1" x14ac:dyDescent="0.25">
      <c r="A345" s="265" t="s">
        <v>683</v>
      </c>
      <c r="B345" s="196" t="s">
        <v>684</v>
      </c>
      <c r="C345" s="266" t="s">
        <v>658</v>
      </c>
      <c r="D345" s="351">
        <v>0</v>
      </c>
      <c r="E345" s="243"/>
      <c r="F345" s="292"/>
      <c r="G345" s="298" t="str">
        <f t="shared" si="15"/>
        <v/>
      </c>
      <c r="H345" s="216"/>
      <c r="I345" s="187"/>
    </row>
    <row r="346" spans="1:9" ht="31.5" hidden="1" x14ac:dyDescent="0.25">
      <c r="A346" s="262" t="s">
        <v>685</v>
      </c>
      <c r="B346" s="195" t="s">
        <v>686</v>
      </c>
      <c r="C346" s="263" t="s">
        <v>658</v>
      </c>
      <c r="D346" s="352"/>
      <c r="E346" s="243"/>
      <c r="F346" s="292"/>
      <c r="G346" s="298" t="str">
        <f t="shared" si="15"/>
        <v/>
      </c>
      <c r="H346" s="216"/>
      <c r="I346" s="187"/>
    </row>
    <row r="347" spans="1:9" hidden="1" x14ac:dyDescent="0.25">
      <c r="A347" s="262" t="s">
        <v>687</v>
      </c>
      <c r="B347" s="212" t="s">
        <v>688</v>
      </c>
      <c r="C347" s="263" t="s">
        <v>658</v>
      </c>
      <c r="D347" s="353"/>
      <c r="E347" s="243"/>
      <c r="F347" s="292"/>
      <c r="G347" s="298" t="str">
        <f t="shared" si="15"/>
        <v/>
      </c>
      <c r="H347" s="216"/>
      <c r="I347" s="187"/>
    </row>
    <row r="348" spans="1:9" hidden="1" x14ac:dyDescent="0.25">
      <c r="A348" s="262" t="s">
        <v>689</v>
      </c>
      <c r="B348" s="212" t="s">
        <v>690</v>
      </c>
      <c r="C348" s="263" t="s">
        <v>658</v>
      </c>
      <c r="D348" s="353"/>
      <c r="E348" s="243"/>
      <c r="F348" s="292"/>
      <c r="G348" s="298" t="str">
        <f t="shared" si="15"/>
        <v/>
      </c>
      <c r="H348" s="216"/>
      <c r="I348" s="187"/>
    </row>
    <row r="349" spans="1:9" ht="31.5" hidden="1" x14ac:dyDescent="0.25">
      <c r="A349" s="265" t="s">
        <v>691</v>
      </c>
      <c r="B349" s="196" t="s">
        <v>692</v>
      </c>
      <c r="C349" s="266" t="s">
        <v>658</v>
      </c>
      <c r="D349" s="354"/>
      <c r="E349" s="243"/>
      <c r="F349" s="292"/>
      <c r="G349" s="298" t="str">
        <f t="shared" si="15"/>
        <v/>
      </c>
      <c r="H349" s="216"/>
      <c r="I349" s="187"/>
    </row>
    <row r="350" spans="1:9" hidden="1" x14ac:dyDescent="0.25">
      <c r="A350" s="265" t="s">
        <v>693</v>
      </c>
      <c r="B350" s="196" t="s">
        <v>694</v>
      </c>
      <c r="C350" s="266" t="s">
        <v>30</v>
      </c>
      <c r="D350" s="351">
        <v>0</v>
      </c>
      <c r="E350" s="243"/>
      <c r="F350" s="292"/>
      <c r="G350" s="298" t="str">
        <f t="shared" si="15"/>
        <v/>
      </c>
      <c r="H350" s="216"/>
      <c r="I350" s="187"/>
    </row>
    <row r="351" spans="1:9" ht="31.5" hidden="1" x14ac:dyDescent="0.25">
      <c r="A351" s="262" t="s">
        <v>695</v>
      </c>
      <c r="B351" s="195" t="s">
        <v>696</v>
      </c>
      <c r="C351" s="263" t="s">
        <v>30</v>
      </c>
      <c r="D351" s="352"/>
      <c r="E351" s="243"/>
      <c r="F351" s="292"/>
      <c r="G351" s="298" t="str">
        <f t="shared" si="15"/>
        <v/>
      </c>
      <c r="H351" s="216"/>
      <c r="I351" s="187"/>
    </row>
    <row r="352" spans="1:9" hidden="1" x14ac:dyDescent="0.25">
      <c r="A352" s="262" t="s">
        <v>697</v>
      </c>
      <c r="B352" s="212" t="s">
        <v>688</v>
      </c>
      <c r="C352" s="263" t="s">
        <v>30</v>
      </c>
      <c r="D352" s="353"/>
      <c r="E352" s="243"/>
      <c r="F352" s="292"/>
      <c r="G352" s="298" t="str">
        <f t="shared" si="15"/>
        <v/>
      </c>
      <c r="H352" s="216"/>
      <c r="I352" s="187"/>
    </row>
    <row r="353" spans="1:9" hidden="1" x14ac:dyDescent="0.25">
      <c r="A353" s="262" t="s">
        <v>698</v>
      </c>
      <c r="B353" s="212" t="s">
        <v>690</v>
      </c>
      <c r="C353" s="263" t="s">
        <v>30</v>
      </c>
      <c r="D353" s="353"/>
      <c r="E353" s="243"/>
      <c r="F353" s="292"/>
      <c r="G353" s="298" t="str">
        <f t="shared" si="15"/>
        <v/>
      </c>
      <c r="H353" s="216"/>
      <c r="I353" s="187"/>
    </row>
    <row r="354" spans="1:9" ht="31.5" hidden="1" x14ac:dyDescent="0.25">
      <c r="A354" s="265" t="s">
        <v>699</v>
      </c>
      <c r="B354" s="196" t="s">
        <v>700</v>
      </c>
      <c r="C354" s="266" t="s">
        <v>701</v>
      </c>
      <c r="D354" s="355"/>
      <c r="E354" s="243"/>
      <c r="F354" s="292"/>
      <c r="G354" s="298" t="str">
        <f t="shared" si="15"/>
        <v/>
      </c>
      <c r="H354" s="216"/>
      <c r="I354" s="187"/>
    </row>
    <row r="355" spans="1:9" ht="31.5" hidden="1" x14ac:dyDescent="0.25">
      <c r="A355" s="265" t="s">
        <v>702</v>
      </c>
      <c r="B355" s="196" t="s">
        <v>703</v>
      </c>
      <c r="C355" s="266" t="s">
        <v>198</v>
      </c>
      <c r="D355" s="318"/>
      <c r="E355" s="243"/>
      <c r="F355" s="292"/>
      <c r="G355" s="298" t="str">
        <f t="shared" si="15"/>
        <v/>
      </c>
      <c r="H355" s="216"/>
      <c r="I355" s="187"/>
    </row>
    <row r="356" spans="1:9" x14ac:dyDescent="0.25">
      <c r="A356" s="262" t="s">
        <v>704</v>
      </c>
      <c r="B356" s="210" t="s">
        <v>705</v>
      </c>
      <c r="C356" s="263" t="s">
        <v>377</v>
      </c>
      <c r="D356" s="350" t="s">
        <v>646</v>
      </c>
      <c r="E356" s="243"/>
      <c r="F356" s="292"/>
      <c r="G356" s="298" t="str">
        <f t="shared" si="15"/>
        <v/>
      </c>
      <c r="H356" s="216"/>
      <c r="I356" s="187"/>
    </row>
    <row r="357" spans="1:9" x14ac:dyDescent="0.25">
      <c r="A357" s="262" t="s">
        <v>706</v>
      </c>
      <c r="B357" s="204" t="s">
        <v>707</v>
      </c>
      <c r="C357" s="263" t="s">
        <v>658</v>
      </c>
      <c r="D357" s="374">
        <v>105.577</v>
      </c>
      <c r="E357" s="375">
        <v>99.474244999999996</v>
      </c>
      <c r="F357" s="375">
        <f t="shared" ref="F357:F359" si="16">E357-D357</f>
        <v>-6.1027550000000019</v>
      </c>
      <c r="G357" s="376">
        <f t="shared" ref="G357:G359" si="17">IF(D357=0,0,(F357/D357)*100)</f>
        <v>-5.780383037972288</v>
      </c>
      <c r="H357" s="216"/>
      <c r="I357" s="187"/>
    </row>
    <row r="358" spans="1:9" hidden="1" x14ac:dyDescent="0.25">
      <c r="A358" s="262" t="s">
        <v>708</v>
      </c>
      <c r="B358" s="204" t="s">
        <v>709</v>
      </c>
      <c r="C358" s="263" t="s">
        <v>651</v>
      </c>
      <c r="D358" s="377"/>
      <c r="E358" s="375"/>
      <c r="F358" s="375">
        <f t="shared" si="16"/>
        <v>0</v>
      </c>
      <c r="G358" s="376">
        <f t="shared" si="17"/>
        <v>0</v>
      </c>
      <c r="H358" s="216"/>
      <c r="I358" s="187"/>
    </row>
    <row r="359" spans="1:9" ht="48" thickBot="1" x14ac:dyDescent="0.3">
      <c r="A359" s="262" t="s">
        <v>710</v>
      </c>
      <c r="B359" s="204" t="s">
        <v>711</v>
      </c>
      <c r="C359" s="263" t="s">
        <v>198</v>
      </c>
      <c r="D359" s="374">
        <v>151.95244654079414</v>
      </c>
      <c r="E359" s="375">
        <v>138.82951588999987</v>
      </c>
      <c r="F359" s="375">
        <f t="shared" si="16"/>
        <v>-13.122930650794274</v>
      </c>
      <c r="G359" s="376">
        <f t="shared" si="17"/>
        <v>-8.6362088597706173</v>
      </c>
      <c r="H359" s="216"/>
      <c r="I359" s="187"/>
    </row>
    <row r="360" spans="1:9" ht="32.25" hidden="1" thickBot="1" x14ac:dyDescent="0.3">
      <c r="A360" s="262" t="s">
        <v>712</v>
      </c>
      <c r="B360" s="204" t="s">
        <v>713</v>
      </c>
      <c r="C360" s="263" t="s">
        <v>198</v>
      </c>
      <c r="D360" s="350"/>
      <c r="E360" s="243"/>
      <c r="F360" s="292">
        <f t="shared" ref="F360:F372" si="18">E360-D360</f>
        <v>0</v>
      </c>
      <c r="G360" s="298" t="str">
        <f t="shared" si="15"/>
        <v/>
      </c>
      <c r="H360" s="216"/>
      <c r="I360" s="187"/>
    </row>
    <row r="361" spans="1:9" ht="16.5" hidden="1" thickBot="1" x14ac:dyDescent="0.3">
      <c r="A361" s="262" t="s">
        <v>714</v>
      </c>
      <c r="B361" s="210" t="s">
        <v>715</v>
      </c>
      <c r="C361" s="356" t="s">
        <v>377</v>
      </c>
      <c r="D361" s="350"/>
      <c r="E361" s="243"/>
      <c r="F361" s="292">
        <f t="shared" si="18"/>
        <v>0</v>
      </c>
      <c r="G361" s="298" t="str">
        <f t="shared" si="15"/>
        <v/>
      </c>
      <c r="H361" s="216"/>
      <c r="I361" s="187"/>
    </row>
    <row r="362" spans="1:9" ht="18" hidden="1" customHeight="1" x14ac:dyDescent="0.25">
      <c r="A362" s="262" t="s">
        <v>716</v>
      </c>
      <c r="B362" s="204" t="s">
        <v>717</v>
      </c>
      <c r="C362" s="263" t="s">
        <v>30</v>
      </c>
      <c r="D362" s="352"/>
      <c r="E362" s="243"/>
      <c r="F362" s="292">
        <f t="shared" si="18"/>
        <v>0</v>
      </c>
      <c r="G362" s="298" t="str">
        <f t="shared" si="15"/>
        <v/>
      </c>
      <c r="H362" s="216"/>
      <c r="I362" s="187"/>
    </row>
    <row r="363" spans="1:9" ht="48" hidden="1" thickBot="1" x14ac:dyDescent="0.3">
      <c r="A363" s="262" t="s">
        <v>718</v>
      </c>
      <c r="B363" s="195" t="s">
        <v>719</v>
      </c>
      <c r="C363" s="263" t="s">
        <v>30</v>
      </c>
      <c r="D363" s="352"/>
      <c r="E363" s="243"/>
      <c r="F363" s="292">
        <f t="shared" si="18"/>
        <v>0</v>
      </c>
      <c r="G363" s="298" t="str">
        <f t="shared" si="15"/>
        <v/>
      </c>
      <c r="H363" s="216"/>
      <c r="I363" s="187"/>
    </row>
    <row r="364" spans="1:9" ht="48" hidden="1" thickBot="1" x14ac:dyDescent="0.3">
      <c r="A364" s="262" t="s">
        <v>720</v>
      </c>
      <c r="B364" s="195" t="s">
        <v>721</v>
      </c>
      <c r="C364" s="263" t="s">
        <v>30</v>
      </c>
      <c r="D364" s="352"/>
      <c r="E364" s="243"/>
      <c r="F364" s="292">
        <f t="shared" si="18"/>
        <v>0</v>
      </c>
      <c r="G364" s="298" t="str">
        <f t="shared" si="15"/>
        <v/>
      </c>
      <c r="H364" s="216"/>
      <c r="I364" s="187"/>
    </row>
    <row r="365" spans="1:9" ht="32.25" hidden="1" thickBot="1" x14ac:dyDescent="0.3">
      <c r="A365" s="262" t="s">
        <v>722</v>
      </c>
      <c r="B365" s="195" t="s">
        <v>723</v>
      </c>
      <c r="C365" s="263" t="s">
        <v>30</v>
      </c>
      <c r="D365" s="352"/>
      <c r="E365" s="243"/>
      <c r="F365" s="292">
        <f t="shared" si="18"/>
        <v>0</v>
      </c>
      <c r="G365" s="298" t="str">
        <f t="shared" si="15"/>
        <v/>
      </c>
      <c r="H365" s="216"/>
      <c r="I365" s="187"/>
    </row>
    <row r="366" spans="1:9" ht="16.5" hidden="1" thickBot="1" x14ac:dyDescent="0.3">
      <c r="A366" s="262" t="s">
        <v>724</v>
      </c>
      <c r="B366" s="204" t="s">
        <v>725</v>
      </c>
      <c r="C366" s="263" t="s">
        <v>658</v>
      </c>
      <c r="D366" s="352"/>
      <c r="E366" s="243"/>
      <c r="F366" s="292">
        <f t="shared" si="18"/>
        <v>0</v>
      </c>
      <c r="G366" s="298" t="str">
        <f t="shared" si="15"/>
        <v/>
      </c>
      <c r="H366" s="216"/>
      <c r="I366" s="187"/>
    </row>
    <row r="367" spans="1:9" ht="32.25" hidden="1" thickBot="1" x14ac:dyDescent="0.3">
      <c r="A367" s="262" t="s">
        <v>726</v>
      </c>
      <c r="B367" s="195" t="s">
        <v>727</v>
      </c>
      <c r="C367" s="263" t="s">
        <v>658</v>
      </c>
      <c r="D367" s="352"/>
      <c r="E367" s="243"/>
      <c r="F367" s="292">
        <f t="shared" si="18"/>
        <v>0</v>
      </c>
      <c r="G367" s="298" t="str">
        <f t="shared" si="15"/>
        <v/>
      </c>
      <c r="H367" s="216"/>
      <c r="I367" s="187"/>
    </row>
    <row r="368" spans="1:9" ht="16.5" hidden="1" thickBot="1" x14ac:dyDescent="0.3">
      <c r="A368" s="262" t="s">
        <v>728</v>
      </c>
      <c r="B368" s="195" t="s">
        <v>729</v>
      </c>
      <c r="C368" s="263" t="s">
        <v>658</v>
      </c>
      <c r="D368" s="352"/>
      <c r="E368" s="243"/>
      <c r="F368" s="292">
        <f t="shared" si="18"/>
        <v>0</v>
      </c>
      <c r="G368" s="298" t="str">
        <f t="shared" si="15"/>
        <v/>
      </c>
      <c r="H368" s="216"/>
      <c r="I368" s="187"/>
    </row>
    <row r="369" spans="1:12" ht="32.25" hidden="1" thickBot="1" x14ac:dyDescent="0.3">
      <c r="A369" s="262" t="s">
        <v>730</v>
      </c>
      <c r="B369" s="204" t="s">
        <v>731</v>
      </c>
      <c r="C369" s="263" t="s">
        <v>198</v>
      </c>
      <c r="D369" s="352"/>
      <c r="E369" s="243"/>
      <c r="F369" s="292">
        <f t="shared" si="18"/>
        <v>0</v>
      </c>
      <c r="G369" s="298" t="str">
        <f t="shared" si="15"/>
        <v/>
      </c>
      <c r="H369" s="216"/>
      <c r="I369" s="187"/>
    </row>
    <row r="370" spans="1:12" ht="16.5" hidden="1" thickBot="1" x14ac:dyDescent="0.3">
      <c r="A370" s="262" t="s">
        <v>732</v>
      </c>
      <c r="B370" s="195" t="s">
        <v>733</v>
      </c>
      <c r="C370" s="263" t="s">
        <v>198</v>
      </c>
      <c r="D370" s="352"/>
      <c r="E370" s="243"/>
      <c r="F370" s="292">
        <f t="shared" si="18"/>
        <v>0</v>
      </c>
      <c r="G370" s="298" t="str">
        <f t="shared" si="15"/>
        <v/>
      </c>
      <c r="H370" s="216"/>
      <c r="I370" s="187"/>
    </row>
    <row r="371" spans="1:12" ht="16.5" hidden="1" thickBot="1" x14ac:dyDescent="0.3">
      <c r="A371" s="262" t="s">
        <v>734</v>
      </c>
      <c r="B371" s="195" t="s">
        <v>224</v>
      </c>
      <c r="C371" s="263" t="s">
        <v>198</v>
      </c>
      <c r="D371" s="352"/>
      <c r="E371" s="243"/>
      <c r="F371" s="292">
        <f t="shared" si="18"/>
        <v>0</v>
      </c>
      <c r="G371" s="298" t="str">
        <f t="shared" si="15"/>
        <v/>
      </c>
      <c r="H371" s="216"/>
      <c r="I371" s="187"/>
    </row>
    <row r="372" spans="1:12" ht="16.5" hidden="1" thickBot="1" x14ac:dyDescent="0.3">
      <c r="A372" s="268" t="s">
        <v>735</v>
      </c>
      <c r="B372" s="218" t="s">
        <v>736</v>
      </c>
      <c r="C372" s="269" t="s">
        <v>737</v>
      </c>
      <c r="D372" s="219">
        <v>39</v>
      </c>
      <c r="E372" s="256">
        <v>35</v>
      </c>
      <c r="F372" s="296">
        <f t="shared" si="18"/>
        <v>-4</v>
      </c>
      <c r="G372" s="299">
        <f t="shared" si="15"/>
        <v>-0.10256410256410256</v>
      </c>
      <c r="H372" s="220"/>
      <c r="I372" s="187"/>
    </row>
    <row r="373" spans="1:12" ht="19.5" customHeight="1" thickBot="1" x14ac:dyDescent="0.3">
      <c r="A373" s="523" t="s">
        <v>738</v>
      </c>
      <c r="B373" s="524"/>
      <c r="C373" s="524"/>
      <c r="D373" s="524"/>
      <c r="E373" s="301"/>
      <c r="F373" s="302"/>
      <c r="G373" s="302"/>
      <c r="H373" s="303"/>
      <c r="I373" s="187"/>
    </row>
    <row r="374" spans="1:12" x14ac:dyDescent="0.25">
      <c r="A374" s="525" t="s">
        <v>189</v>
      </c>
      <c r="B374" s="527" t="s">
        <v>190</v>
      </c>
      <c r="C374" s="529" t="s">
        <v>191</v>
      </c>
      <c r="D374" s="531" t="s">
        <v>856</v>
      </c>
      <c r="E374" s="532"/>
      <c r="F374" s="511" t="s">
        <v>192</v>
      </c>
      <c r="G374" s="512"/>
      <c r="H374" s="513" t="s">
        <v>193</v>
      </c>
      <c r="I374" s="187"/>
    </row>
    <row r="375" spans="1:12" ht="44.25" customHeight="1" x14ac:dyDescent="0.25">
      <c r="A375" s="526"/>
      <c r="B375" s="528"/>
      <c r="C375" s="530"/>
      <c r="D375" s="221" t="s">
        <v>0</v>
      </c>
      <c r="E375" s="240" t="s">
        <v>5</v>
      </c>
      <c r="F375" s="180" t="s">
        <v>194</v>
      </c>
      <c r="G375" s="222" t="s">
        <v>195</v>
      </c>
      <c r="H375" s="514"/>
      <c r="I375" s="187"/>
    </row>
    <row r="376" spans="1:12" ht="16.5" thickBot="1" x14ac:dyDescent="0.3">
      <c r="A376" s="357">
        <v>1</v>
      </c>
      <c r="B376" s="358">
        <v>2</v>
      </c>
      <c r="C376" s="359">
        <v>3</v>
      </c>
      <c r="D376" s="360">
        <v>4</v>
      </c>
      <c r="E376" s="368">
        <v>5</v>
      </c>
      <c r="F376" s="361">
        <v>6</v>
      </c>
      <c r="G376" s="362">
        <v>7</v>
      </c>
      <c r="H376" s="363">
        <v>8</v>
      </c>
      <c r="I376" s="187"/>
    </row>
    <row r="377" spans="1:12" ht="30.75" customHeight="1" x14ac:dyDescent="0.25">
      <c r="A377" s="515" t="s">
        <v>739</v>
      </c>
      <c r="B377" s="516"/>
      <c r="C377" s="284" t="s">
        <v>198</v>
      </c>
      <c r="D377" s="396">
        <f>D378</f>
        <v>4.851</v>
      </c>
      <c r="E377" s="257">
        <v>1.64934</v>
      </c>
      <c r="F377" s="388">
        <f t="shared" ref="F377:F412" si="19">E377-D377</f>
        <v>-3.20166</v>
      </c>
      <c r="G377" s="389">
        <f t="shared" ref="G377:G412" si="20">IF(D377=0,0,(F377/D377)*100)</f>
        <v>-66</v>
      </c>
      <c r="H377" s="215"/>
      <c r="I377" s="187"/>
      <c r="L377" s="223"/>
    </row>
    <row r="378" spans="1:12" x14ac:dyDescent="0.25">
      <c r="A378" s="265" t="s">
        <v>182</v>
      </c>
      <c r="B378" s="224" t="s">
        <v>740</v>
      </c>
      <c r="C378" s="266" t="s">
        <v>198</v>
      </c>
      <c r="D378" s="397">
        <f>D379+D403</f>
        <v>4.851</v>
      </c>
      <c r="E378" s="259">
        <v>1.64934</v>
      </c>
      <c r="F378" s="375">
        <f t="shared" si="19"/>
        <v>-3.20166</v>
      </c>
      <c r="G378" s="376">
        <f t="shared" si="20"/>
        <v>-66</v>
      </c>
      <c r="H378" s="225"/>
      <c r="I378" s="187"/>
      <c r="J378" s="223"/>
      <c r="K378" s="223"/>
      <c r="L378" s="223"/>
    </row>
    <row r="379" spans="1:12" x14ac:dyDescent="0.25">
      <c r="A379" s="265" t="s">
        <v>199</v>
      </c>
      <c r="B379" s="196" t="s">
        <v>741</v>
      </c>
      <c r="C379" s="266" t="s">
        <v>198</v>
      </c>
      <c r="D379" s="397">
        <f>D380</f>
        <v>4.5890501179061056</v>
      </c>
      <c r="E379" s="259">
        <v>1.3873901179061061</v>
      </c>
      <c r="F379" s="375">
        <f t="shared" si="19"/>
        <v>-3.2016599999999995</v>
      </c>
      <c r="G379" s="376">
        <f t="shared" si="20"/>
        <v>-69.767379255837255</v>
      </c>
      <c r="H379" s="225"/>
      <c r="I379" s="187"/>
      <c r="J379" s="223"/>
      <c r="K379" s="223"/>
      <c r="L379" s="223"/>
    </row>
    <row r="380" spans="1:12" ht="31.5" x14ac:dyDescent="0.25">
      <c r="A380" s="262" t="s">
        <v>201</v>
      </c>
      <c r="B380" s="195" t="s">
        <v>742</v>
      </c>
      <c r="C380" s="263" t="s">
        <v>198</v>
      </c>
      <c r="D380" s="398">
        <f>D393</f>
        <v>4.5890501179061056</v>
      </c>
      <c r="E380" s="258">
        <v>1.3873901179061061</v>
      </c>
      <c r="F380" s="375">
        <f t="shared" si="19"/>
        <v>-3.2016599999999995</v>
      </c>
      <c r="G380" s="376">
        <f t="shared" si="20"/>
        <v>-69.767379255837255</v>
      </c>
      <c r="H380" s="225"/>
      <c r="I380" s="187"/>
      <c r="J380" s="223"/>
      <c r="K380" s="223"/>
      <c r="L380" s="223"/>
    </row>
    <row r="381" spans="1:12" hidden="1" x14ac:dyDescent="0.25">
      <c r="A381" s="262" t="s">
        <v>743</v>
      </c>
      <c r="B381" s="197" t="s">
        <v>744</v>
      </c>
      <c r="C381" s="263" t="s">
        <v>198</v>
      </c>
      <c r="D381" s="398">
        <v>0</v>
      </c>
      <c r="E381" s="258">
        <v>0</v>
      </c>
      <c r="F381" s="375">
        <f t="shared" si="19"/>
        <v>0</v>
      </c>
      <c r="G381" s="376">
        <f t="shared" si="20"/>
        <v>0</v>
      </c>
      <c r="H381" s="216"/>
      <c r="I381" s="187"/>
    </row>
    <row r="382" spans="1:12" ht="31.5" hidden="1" x14ac:dyDescent="0.25">
      <c r="A382" s="262" t="s">
        <v>745</v>
      </c>
      <c r="B382" s="198" t="s">
        <v>202</v>
      </c>
      <c r="C382" s="263" t="s">
        <v>198</v>
      </c>
      <c r="D382" s="398"/>
      <c r="E382" s="258"/>
      <c r="F382" s="375">
        <f t="shared" si="19"/>
        <v>0</v>
      </c>
      <c r="G382" s="376">
        <f t="shared" si="20"/>
        <v>0</v>
      </c>
      <c r="H382" s="216"/>
      <c r="I382" s="187"/>
      <c r="L382" s="223"/>
    </row>
    <row r="383" spans="1:12" ht="31.5" hidden="1" x14ac:dyDescent="0.25">
      <c r="A383" s="262" t="s">
        <v>746</v>
      </c>
      <c r="B383" s="198" t="s">
        <v>204</v>
      </c>
      <c r="C383" s="263" t="s">
        <v>198</v>
      </c>
      <c r="D383" s="398"/>
      <c r="E383" s="258"/>
      <c r="F383" s="375">
        <f t="shared" si="19"/>
        <v>0</v>
      </c>
      <c r="G383" s="376">
        <f t="shared" si="20"/>
        <v>0</v>
      </c>
      <c r="H383" s="216"/>
      <c r="I383" s="187"/>
    </row>
    <row r="384" spans="1:12" ht="31.5" hidden="1" x14ac:dyDescent="0.25">
      <c r="A384" s="262" t="s">
        <v>747</v>
      </c>
      <c r="B384" s="198" t="s">
        <v>206</v>
      </c>
      <c r="C384" s="263" t="s">
        <v>198</v>
      </c>
      <c r="D384" s="398"/>
      <c r="E384" s="258"/>
      <c r="F384" s="375">
        <f t="shared" si="19"/>
        <v>0</v>
      </c>
      <c r="G384" s="376">
        <f t="shared" si="20"/>
        <v>0</v>
      </c>
      <c r="H384" s="216"/>
      <c r="I384" s="187"/>
    </row>
    <row r="385" spans="1:9" hidden="1" x14ac:dyDescent="0.25">
      <c r="A385" s="262" t="s">
        <v>748</v>
      </c>
      <c r="B385" s="197" t="s">
        <v>749</v>
      </c>
      <c r="C385" s="263" t="s">
        <v>198</v>
      </c>
      <c r="D385" s="398"/>
      <c r="E385" s="258"/>
      <c r="F385" s="375">
        <f t="shared" si="19"/>
        <v>0</v>
      </c>
      <c r="G385" s="376">
        <f t="shared" si="20"/>
        <v>0</v>
      </c>
      <c r="H385" s="216"/>
      <c r="I385" s="187"/>
    </row>
    <row r="386" spans="1:9" hidden="1" x14ac:dyDescent="0.25">
      <c r="A386" s="262" t="s">
        <v>750</v>
      </c>
      <c r="B386" s="197" t="s">
        <v>751</v>
      </c>
      <c r="C386" s="263" t="s">
        <v>198</v>
      </c>
      <c r="D386" s="398"/>
      <c r="E386" s="258"/>
      <c r="F386" s="375">
        <f t="shared" si="19"/>
        <v>0</v>
      </c>
      <c r="G386" s="376">
        <f t="shared" si="20"/>
        <v>0</v>
      </c>
      <c r="H386" s="216"/>
      <c r="I386" s="187"/>
    </row>
    <row r="387" spans="1:9" hidden="1" x14ac:dyDescent="0.25">
      <c r="A387" s="262" t="s">
        <v>752</v>
      </c>
      <c r="B387" s="197" t="s">
        <v>753</v>
      </c>
      <c r="C387" s="263" t="s">
        <v>198</v>
      </c>
      <c r="D387" s="398"/>
      <c r="E387" s="258"/>
      <c r="F387" s="375">
        <f t="shared" si="19"/>
        <v>0</v>
      </c>
      <c r="G387" s="376">
        <f t="shared" si="20"/>
        <v>0</v>
      </c>
      <c r="H387" s="216"/>
      <c r="I387" s="187"/>
    </row>
    <row r="388" spans="1:9" hidden="1" x14ac:dyDescent="0.25">
      <c r="A388" s="262" t="s">
        <v>754</v>
      </c>
      <c r="B388" s="197" t="s">
        <v>755</v>
      </c>
      <c r="C388" s="263" t="s">
        <v>198</v>
      </c>
      <c r="D388" s="398">
        <v>0</v>
      </c>
      <c r="E388" s="258">
        <v>0</v>
      </c>
      <c r="F388" s="375">
        <f t="shared" si="19"/>
        <v>0</v>
      </c>
      <c r="G388" s="376">
        <f t="shared" si="20"/>
        <v>0</v>
      </c>
      <c r="H388" s="216"/>
      <c r="I388" s="187"/>
    </row>
    <row r="389" spans="1:9" ht="31.5" hidden="1" x14ac:dyDescent="0.25">
      <c r="A389" s="262" t="s">
        <v>756</v>
      </c>
      <c r="B389" s="198" t="s">
        <v>757</v>
      </c>
      <c r="C389" s="263" t="s">
        <v>198</v>
      </c>
      <c r="D389" s="398"/>
      <c r="E389" s="258"/>
      <c r="F389" s="375">
        <f t="shared" si="19"/>
        <v>0</v>
      </c>
      <c r="G389" s="376">
        <f t="shared" si="20"/>
        <v>0</v>
      </c>
      <c r="H389" s="216"/>
      <c r="I389" s="187"/>
    </row>
    <row r="390" spans="1:9" hidden="1" x14ac:dyDescent="0.25">
      <c r="A390" s="262" t="s">
        <v>758</v>
      </c>
      <c r="B390" s="198" t="s">
        <v>759</v>
      </c>
      <c r="C390" s="263" t="s">
        <v>198</v>
      </c>
      <c r="D390" s="398"/>
      <c r="E390" s="258"/>
      <c r="F390" s="375">
        <f t="shared" si="19"/>
        <v>0</v>
      </c>
      <c r="G390" s="376">
        <f t="shared" si="20"/>
        <v>0</v>
      </c>
      <c r="H390" s="216"/>
      <c r="I390" s="187"/>
    </row>
    <row r="391" spans="1:9" hidden="1" x14ac:dyDescent="0.25">
      <c r="A391" s="262" t="s">
        <v>760</v>
      </c>
      <c r="B391" s="198" t="s">
        <v>761</v>
      </c>
      <c r="C391" s="263" t="s">
        <v>198</v>
      </c>
      <c r="D391" s="398"/>
      <c r="E391" s="258"/>
      <c r="F391" s="375">
        <f t="shared" si="19"/>
        <v>0</v>
      </c>
      <c r="G391" s="376">
        <f t="shared" si="20"/>
        <v>0</v>
      </c>
      <c r="H391" s="216"/>
      <c r="I391" s="187"/>
    </row>
    <row r="392" spans="1:9" hidden="1" x14ac:dyDescent="0.25">
      <c r="A392" s="262" t="s">
        <v>762</v>
      </c>
      <c r="B392" s="198" t="s">
        <v>759</v>
      </c>
      <c r="C392" s="263" t="s">
        <v>198</v>
      </c>
      <c r="D392" s="398"/>
      <c r="E392" s="258"/>
      <c r="F392" s="375">
        <f t="shared" si="19"/>
        <v>0</v>
      </c>
      <c r="G392" s="376">
        <f t="shared" si="20"/>
        <v>0</v>
      </c>
      <c r="H392" s="216"/>
      <c r="I392" s="187"/>
    </row>
    <row r="393" spans="1:9" x14ac:dyDescent="0.25">
      <c r="A393" s="262" t="s">
        <v>763</v>
      </c>
      <c r="B393" s="197" t="s">
        <v>764</v>
      </c>
      <c r="C393" s="263" t="s">
        <v>198</v>
      </c>
      <c r="D393" s="398">
        <v>4.5890501179061056</v>
      </c>
      <c r="E393" s="258">
        <v>1.3873901179061061</v>
      </c>
      <c r="F393" s="375">
        <f t="shared" si="19"/>
        <v>-3.2016599999999995</v>
      </c>
      <c r="G393" s="376">
        <f t="shared" si="20"/>
        <v>-69.767379255837255</v>
      </c>
      <c r="H393" s="216"/>
      <c r="I393" s="187"/>
    </row>
    <row r="394" spans="1:9" hidden="1" x14ac:dyDescent="0.25">
      <c r="A394" s="262" t="s">
        <v>765</v>
      </c>
      <c r="B394" s="197" t="s">
        <v>574</v>
      </c>
      <c r="C394" s="263" t="s">
        <v>198</v>
      </c>
      <c r="D394" s="398"/>
      <c r="E394" s="258"/>
      <c r="F394" s="375">
        <f t="shared" si="19"/>
        <v>0</v>
      </c>
      <c r="G394" s="376">
        <f t="shared" si="20"/>
        <v>0</v>
      </c>
      <c r="H394" s="216"/>
      <c r="I394" s="187"/>
    </row>
    <row r="395" spans="1:9" ht="31.5" hidden="1" x14ac:dyDescent="0.25">
      <c r="A395" s="262" t="s">
        <v>766</v>
      </c>
      <c r="B395" s="197" t="s">
        <v>767</v>
      </c>
      <c r="C395" s="263" t="s">
        <v>198</v>
      </c>
      <c r="D395" s="398">
        <v>0</v>
      </c>
      <c r="E395" s="258">
        <v>0</v>
      </c>
      <c r="F395" s="375">
        <f t="shared" si="19"/>
        <v>0</v>
      </c>
      <c r="G395" s="376">
        <f t="shared" si="20"/>
        <v>0</v>
      </c>
      <c r="H395" s="216"/>
      <c r="I395" s="187"/>
    </row>
    <row r="396" spans="1:9" ht="18" hidden="1" customHeight="1" x14ac:dyDescent="0.25">
      <c r="A396" s="262" t="s">
        <v>768</v>
      </c>
      <c r="B396" s="198" t="s">
        <v>222</v>
      </c>
      <c r="C396" s="263" t="s">
        <v>198</v>
      </c>
      <c r="D396" s="398"/>
      <c r="E396" s="258"/>
      <c r="F396" s="375">
        <f t="shared" si="19"/>
        <v>0</v>
      </c>
      <c r="G396" s="376">
        <f t="shared" si="20"/>
        <v>0</v>
      </c>
      <c r="H396" s="216"/>
      <c r="I396" s="187"/>
    </row>
    <row r="397" spans="1:9" ht="18" hidden="1" customHeight="1" x14ac:dyDescent="0.25">
      <c r="A397" s="262" t="s">
        <v>769</v>
      </c>
      <c r="B397" s="226" t="s">
        <v>224</v>
      </c>
      <c r="C397" s="263" t="s">
        <v>198</v>
      </c>
      <c r="D397" s="398"/>
      <c r="E397" s="258"/>
      <c r="F397" s="375">
        <f t="shared" si="19"/>
        <v>0</v>
      </c>
      <c r="G397" s="376">
        <f t="shared" si="20"/>
        <v>0</v>
      </c>
      <c r="H397" s="216"/>
      <c r="I397" s="187"/>
    </row>
    <row r="398" spans="1:9" ht="31.5" hidden="1" x14ac:dyDescent="0.25">
      <c r="A398" s="262" t="s">
        <v>203</v>
      </c>
      <c r="B398" s="195" t="s">
        <v>770</v>
      </c>
      <c r="C398" s="263" t="s">
        <v>198</v>
      </c>
      <c r="D398" s="398">
        <v>0</v>
      </c>
      <c r="E398" s="258">
        <v>0</v>
      </c>
      <c r="F398" s="375">
        <f t="shared" si="19"/>
        <v>0</v>
      </c>
      <c r="G398" s="376">
        <f t="shared" si="20"/>
        <v>0</v>
      </c>
      <c r="H398" s="216"/>
      <c r="I398" s="187"/>
    </row>
    <row r="399" spans="1:9" ht="31.5" hidden="1" x14ac:dyDescent="0.25">
      <c r="A399" s="262" t="s">
        <v>771</v>
      </c>
      <c r="B399" s="197" t="s">
        <v>202</v>
      </c>
      <c r="C399" s="263" t="s">
        <v>198</v>
      </c>
      <c r="D399" s="398"/>
      <c r="E399" s="258"/>
      <c r="F399" s="375">
        <f t="shared" si="19"/>
        <v>0</v>
      </c>
      <c r="G399" s="376">
        <f t="shared" si="20"/>
        <v>0</v>
      </c>
      <c r="H399" s="216"/>
      <c r="I399" s="187"/>
    </row>
    <row r="400" spans="1:9" ht="31.5" hidden="1" x14ac:dyDescent="0.25">
      <c r="A400" s="262" t="s">
        <v>772</v>
      </c>
      <c r="B400" s="197" t="s">
        <v>204</v>
      </c>
      <c r="C400" s="263" t="s">
        <v>198</v>
      </c>
      <c r="D400" s="398"/>
      <c r="E400" s="258"/>
      <c r="F400" s="375">
        <f t="shared" si="19"/>
        <v>0</v>
      </c>
      <c r="G400" s="376">
        <f t="shared" si="20"/>
        <v>0</v>
      </c>
      <c r="H400" s="216"/>
      <c r="I400" s="187"/>
    </row>
    <row r="401" spans="1:9" ht="31.5" hidden="1" x14ac:dyDescent="0.25">
      <c r="A401" s="262" t="s">
        <v>773</v>
      </c>
      <c r="B401" s="197" t="s">
        <v>206</v>
      </c>
      <c r="C401" s="263" t="s">
        <v>198</v>
      </c>
      <c r="D401" s="398"/>
      <c r="E401" s="258"/>
      <c r="F401" s="375">
        <f t="shared" si="19"/>
        <v>0</v>
      </c>
      <c r="G401" s="376">
        <f t="shared" si="20"/>
        <v>0</v>
      </c>
      <c r="H401" s="216"/>
      <c r="I401" s="187"/>
    </row>
    <row r="402" spans="1:9" hidden="1" x14ac:dyDescent="0.25">
      <c r="A402" s="262" t="s">
        <v>205</v>
      </c>
      <c r="B402" s="195" t="s">
        <v>774</v>
      </c>
      <c r="C402" s="263" t="s">
        <v>198</v>
      </c>
      <c r="D402" s="398"/>
      <c r="E402" s="258"/>
      <c r="F402" s="375">
        <f t="shared" si="19"/>
        <v>0</v>
      </c>
      <c r="G402" s="376">
        <f t="shared" si="20"/>
        <v>0</v>
      </c>
      <c r="H402" s="216"/>
      <c r="I402" s="187"/>
    </row>
    <row r="403" spans="1:9" x14ac:dyDescent="0.25">
      <c r="A403" s="265" t="s">
        <v>207</v>
      </c>
      <c r="B403" s="196" t="s">
        <v>775</v>
      </c>
      <c r="C403" s="266" t="s">
        <v>198</v>
      </c>
      <c r="D403" s="397">
        <v>0.26194988209389403</v>
      </c>
      <c r="E403" s="259">
        <v>0.26194988209389403</v>
      </c>
      <c r="F403" s="375">
        <f t="shared" si="19"/>
        <v>0</v>
      </c>
      <c r="G403" s="376">
        <f t="shared" si="20"/>
        <v>0</v>
      </c>
      <c r="H403" s="216"/>
      <c r="I403" s="187"/>
    </row>
    <row r="404" spans="1:9" x14ac:dyDescent="0.25">
      <c r="A404" s="262" t="s">
        <v>776</v>
      </c>
      <c r="B404" s="195" t="s">
        <v>777</v>
      </c>
      <c r="C404" s="263" t="s">
        <v>198</v>
      </c>
      <c r="D404" s="398">
        <v>0.26194988209389403</v>
      </c>
      <c r="E404" s="258">
        <v>0.26194988209389403</v>
      </c>
      <c r="F404" s="375">
        <f t="shared" si="19"/>
        <v>0</v>
      </c>
      <c r="G404" s="376">
        <f t="shared" si="20"/>
        <v>0</v>
      </c>
      <c r="H404" s="216"/>
      <c r="I404" s="187"/>
    </row>
    <row r="405" spans="1:9" hidden="1" x14ac:dyDescent="0.25">
      <c r="A405" s="262" t="s">
        <v>778</v>
      </c>
      <c r="B405" s="197" t="s">
        <v>779</v>
      </c>
      <c r="C405" s="263" t="s">
        <v>198</v>
      </c>
      <c r="D405" s="398">
        <v>0</v>
      </c>
      <c r="E405" s="258">
        <v>0</v>
      </c>
      <c r="F405" s="375">
        <f t="shared" si="19"/>
        <v>0</v>
      </c>
      <c r="G405" s="376">
        <f t="shared" si="20"/>
        <v>0</v>
      </c>
      <c r="H405" s="216"/>
      <c r="I405" s="187"/>
    </row>
    <row r="406" spans="1:9" ht="31.5" hidden="1" x14ac:dyDescent="0.25">
      <c r="A406" s="262" t="s">
        <v>780</v>
      </c>
      <c r="B406" s="197" t="s">
        <v>202</v>
      </c>
      <c r="C406" s="263" t="s">
        <v>198</v>
      </c>
      <c r="D406" s="398"/>
      <c r="E406" s="258"/>
      <c r="F406" s="375">
        <f t="shared" si="19"/>
        <v>0</v>
      </c>
      <c r="G406" s="376">
        <f t="shared" si="20"/>
        <v>0</v>
      </c>
      <c r="H406" s="216"/>
      <c r="I406" s="187"/>
    </row>
    <row r="407" spans="1:9" ht="31.5" hidden="1" x14ac:dyDescent="0.25">
      <c r="A407" s="262" t="s">
        <v>781</v>
      </c>
      <c r="B407" s="197" t="s">
        <v>204</v>
      </c>
      <c r="C407" s="263" t="s">
        <v>198</v>
      </c>
      <c r="D407" s="398"/>
      <c r="E407" s="258"/>
      <c r="F407" s="375">
        <f t="shared" si="19"/>
        <v>0</v>
      </c>
      <c r="G407" s="376">
        <f t="shared" si="20"/>
        <v>0</v>
      </c>
      <c r="H407" s="216"/>
      <c r="I407" s="187"/>
    </row>
    <row r="408" spans="1:9" ht="31.5" hidden="1" x14ac:dyDescent="0.25">
      <c r="A408" s="262" t="s">
        <v>782</v>
      </c>
      <c r="B408" s="197" t="s">
        <v>206</v>
      </c>
      <c r="C408" s="263" t="s">
        <v>198</v>
      </c>
      <c r="D408" s="398"/>
      <c r="E408" s="258"/>
      <c r="F408" s="375">
        <f t="shared" si="19"/>
        <v>0</v>
      </c>
      <c r="G408" s="376">
        <f t="shared" si="20"/>
        <v>0</v>
      </c>
      <c r="H408" s="216"/>
      <c r="I408" s="187"/>
    </row>
    <row r="409" spans="1:9" hidden="1" x14ac:dyDescent="0.25">
      <c r="A409" s="262" t="s">
        <v>783</v>
      </c>
      <c r="B409" s="197" t="s">
        <v>559</v>
      </c>
      <c r="C409" s="263" t="s">
        <v>198</v>
      </c>
      <c r="D409" s="398"/>
      <c r="E409" s="258"/>
      <c r="F409" s="375">
        <f t="shared" si="19"/>
        <v>0</v>
      </c>
      <c r="G409" s="376">
        <f t="shared" si="20"/>
        <v>0</v>
      </c>
      <c r="H409" s="216"/>
      <c r="I409" s="187"/>
    </row>
    <row r="410" spans="1:9" hidden="1" x14ac:dyDescent="0.25">
      <c r="A410" s="262" t="s">
        <v>784</v>
      </c>
      <c r="B410" s="197" t="s">
        <v>562</v>
      </c>
      <c r="C410" s="263" t="s">
        <v>198</v>
      </c>
      <c r="D410" s="398"/>
      <c r="E410" s="258"/>
      <c r="F410" s="375">
        <f t="shared" si="19"/>
        <v>0</v>
      </c>
      <c r="G410" s="376">
        <f t="shared" si="20"/>
        <v>0</v>
      </c>
      <c r="H410" s="216"/>
      <c r="I410" s="187"/>
    </row>
    <row r="411" spans="1:9" hidden="1" x14ac:dyDescent="0.25">
      <c r="A411" s="262" t="s">
        <v>785</v>
      </c>
      <c r="B411" s="197" t="s">
        <v>565</v>
      </c>
      <c r="C411" s="263" t="s">
        <v>198</v>
      </c>
      <c r="D411" s="398"/>
      <c r="E411" s="258"/>
      <c r="F411" s="375">
        <f t="shared" si="19"/>
        <v>0</v>
      </c>
      <c r="G411" s="376">
        <f t="shared" si="20"/>
        <v>0</v>
      </c>
      <c r="H411" s="216"/>
      <c r="I411" s="187"/>
    </row>
    <row r="412" spans="1:9" ht="16.5" thickBot="1" x14ac:dyDescent="0.3">
      <c r="A412" s="268" t="s">
        <v>786</v>
      </c>
      <c r="B412" s="315" t="s">
        <v>571</v>
      </c>
      <c r="C412" s="269" t="s">
        <v>198</v>
      </c>
      <c r="D412" s="399">
        <v>0.26194988209389403</v>
      </c>
      <c r="E412" s="400">
        <v>0.26194988209389403</v>
      </c>
      <c r="F412" s="392">
        <f t="shared" si="19"/>
        <v>0</v>
      </c>
      <c r="G412" s="393">
        <f t="shared" si="20"/>
        <v>0</v>
      </c>
      <c r="H412" s="220"/>
      <c r="I412" s="187"/>
    </row>
    <row r="413" spans="1:9" hidden="1" x14ac:dyDescent="0.25">
      <c r="A413" s="283" t="s">
        <v>787</v>
      </c>
      <c r="B413" s="306" t="s">
        <v>574</v>
      </c>
      <c r="C413" s="284" t="s">
        <v>198</v>
      </c>
      <c r="D413" s="307"/>
      <c r="E413" s="308"/>
      <c r="F413" s="309">
        <f t="shared" ref="F413:F440" si="21">E413-D413</f>
        <v>0</v>
      </c>
      <c r="G413" s="310" t="str">
        <f t="shared" ref="G413:G440" si="22">IFERROR(F413/D413,"")</f>
        <v/>
      </c>
      <c r="H413" s="311"/>
      <c r="I413" s="187" t="b">
        <f>[1]ФЭМ_НЭСКО!$C409=B413</f>
        <v>1</v>
      </c>
    </row>
    <row r="414" spans="1:9" ht="31.5" hidden="1" x14ac:dyDescent="0.25">
      <c r="A414" s="262" t="s">
        <v>788</v>
      </c>
      <c r="B414" s="197" t="s">
        <v>577</v>
      </c>
      <c r="C414" s="263" t="s">
        <v>198</v>
      </c>
      <c r="D414" s="249">
        <v>0</v>
      </c>
      <c r="E414" s="243">
        <v>0</v>
      </c>
      <c r="F414" s="292">
        <f t="shared" si="21"/>
        <v>0</v>
      </c>
      <c r="G414" s="298" t="str">
        <f t="shared" si="22"/>
        <v/>
      </c>
      <c r="H414" s="216"/>
      <c r="I414" s="187" t="b">
        <f>[1]ФЭМ_НЭСКО!$C410=B414</f>
        <v>1</v>
      </c>
    </row>
    <row r="415" spans="1:9" hidden="1" x14ac:dyDescent="0.25">
      <c r="A415" s="262" t="s">
        <v>789</v>
      </c>
      <c r="B415" s="198" t="s">
        <v>222</v>
      </c>
      <c r="C415" s="263" t="s">
        <v>198</v>
      </c>
      <c r="D415" s="249"/>
      <c r="E415" s="243"/>
      <c r="F415" s="292">
        <f t="shared" si="21"/>
        <v>0</v>
      </c>
      <c r="G415" s="298" t="str">
        <f t="shared" si="22"/>
        <v/>
      </c>
      <c r="H415" s="216"/>
      <c r="I415" s="187" t="b">
        <f>[1]ФЭМ_НЭСКО!$C411=B415</f>
        <v>1</v>
      </c>
    </row>
    <row r="416" spans="1:9" hidden="1" x14ac:dyDescent="0.25">
      <c r="A416" s="262" t="s">
        <v>790</v>
      </c>
      <c r="B416" s="226" t="s">
        <v>224</v>
      </c>
      <c r="C416" s="263" t="s">
        <v>198</v>
      </c>
      <c r="D416" s="249"/>
      <c r="E416" s="243"/>
      <c r="F416" s="292">
        <f t="shared" si="21"/>
        <v>0</v>
      </c>
      <c r="G416" s="298" t="str">
        <f t="shared" si="22"/>
        <v/>
      </c>
      <c r="H416" s="216"/>
      <c r="I416" s="187" t="b">
        <f>[1]ФЭМ_НЭСКО!$C412=B416</f>
        <v>1</v>
      </c>
    </row>
    <row r="417" spans="1:9" hidden="1" x14ac:dyDescent="0.25">
      <c r="A417" s="262" t="s">
        <v>791</v>
      </c>
      <c r="B417" s="195" t="s">
        <v>792</v>
      </c>
      <c r="C417" s="263" t="s">
        <v>198</v>
      </c>
      <c r="D417" s="249"/>
      <c r="E417" s="243"/>
      <c r="F417" s="292">
        <f t="shared" si="21"/>
        <v>0</v>
      </c>
      <c r="G417" s="298" t="str">
        <f t="shared" si="22"/>
        <v/>
      </c>
      <c r="H417" s="216"/>
      <c r="I417" s="187" t="b">
        <f>[1]ФЭМ_НЭСКО!$C413=B417</f>
        <v>1</v>
      </c>
    </row>
    <row r="418" spans="1:9" hidden="1" x14ac:dyDescent="0.25">
      <c r="A418" s="262" t="s">
        <v>793</v>
      </c>
      <c r="B418" s="195" t="s">
        <v>794</v>
      </c>
      <c r="C418" s="263" t="s">
        <v>198</v>
      </c>
      <c r="D418" s="249">
        <v>0</v>
      </c>
      <c r="E418" s="243">
        <v>0</v>
      </c>
      <c r="F418" s="292">
        <f t="shared" si="21"/>
        <v>0</v>
      </c>
      <c r="G418" s="298" t="str">
        <f t="shared" si="22"/>
        <v/>
      </c>
      <c r="H418" s="216"/>
      <c r="I418" s="187" t="b">
        <f>[1]ФЭМ_НЭСКО!$C414=B418</f>
        <v>1</v>
      </c>
    </row>
    <row r="419" spans="1:9" hidden="1" x14ac:dyDescent="0.25">
      <c r="A419" s="262" t="s">
        <v>795</v>
      </c>
      <c r="B419" s="197" t="s">
        <v>779</v>
      </c>
      <c r="C419" s="263" t="s">
        <v>198</v>
      </c>
      <c r="D419" s="249">
        <v>0</v>
      </c>
      <c r="E419" s="243">
        <v>0</v>
      </c>
      <c r="F419" s="292">
        <f t="shared" si="21"/>
        <v>0</v>
      </c>
      <c r="G419" s="298" t="str">
        <f t="shared" si="22"/>
        <v/>
      </c>
      <c r="H419" s="216"/>
      <c r="I419" s="187" t="b">
        <f>[1]ФЭМ_НЭСКО!$C415=B419</f>
        <v>1</v>
      </c>
    </row>
    <row r="420" spans="1:9" ht="31.5" hidden="1" x14ac:dyDescent="0.25">
      <c r="A420" s="262" t="s">
        <v>796</v>
      </c>
      <c r="B420" s="197" t="s">
        <v>202</v>
      </c>
      <c r="C420" s="263" t="s">
        <v>198</v>
      </c>
      <c r="D420" s="249"/>
      <c r="E420" s="243"/>
      <c r="F420" s="292">
        <f t="shared" si="21"/>
        <v>0</v>
      </c>
      <c r="G420" s="298" t="str">
        <f t="shared" si="22"/>
        <v/>
      </c>
      <c r="H420" s="216"/>
      <c r="I420" s="187" t="b">
        <f>[1]ФЭМ_НЭСКО!$C416=B420</f>
        <v>1</v>
      </c>
    </row>
    <row r="421" spans="1:9" ht="31.5" hidden="1" x14ac:dyDescent="0.25">
      <c r="A421" s="262" t="s">
        <v>797</v>
      </c>
      <c r="B421" s="197" t="s">
        <v>204</v>
      </c>
      <c r="C421" s="263" t="s">
        <v>198</v>
      </c>
      <c r="D421" s="249"/>
      <c r="E421" s="243"/>
      <c r="F421" s="292">
        <f t="shared" si="21"/>
        <v>0</v>
      </c>
      <c r="G421" s="298" t="str">
        <f t="shared" si="22"/>
        <v/>
      </c>
      <c r="H421" s="216"/>
      <c r="I421" s="187" t="b">
        <f>[1]ФЭМ_НЭСКО!$C417=B421</f>
        <v>1</v>
      </c>
    </row>
    <row r="422" spans="1:9" ht="31.5" hidden="1" x14ac:dyDescent="0.25">
      <c r="A422" s="262" t="s">
        <v>798</v>
      </c>
      <c r="B422" s="197" t="s">
        <v>206</v>
      </c>
      <c r="C422" s="263" t="s">
        <v>198</v>
      </c>
      <c r="D422" s="249"/>
      <c r="E422" s="243"/>
      <c r="F422" s="292">
        <f t="shared" si="21"/>
        <v>0</v>
      </c>
      <c r="G422" s="298" t="str">
        <f t="shared" si="22"/>
        <v/>
      </c>
      <c r="H422" s="216"/>
      <c r="I422" s="187" t="b">
        <f>[1]ФЭМ_НЭСКО!$C418=B422</f>
        <v>1</v>
      </c>
    </row>
    <row r="423" spans="1:9" hidden="1" x14ac:dyDescent="0.25">
      <c r="A423" s="262" t="s">
        <v>799</v>
      </c>
      <c r="B423" s="197" t="s">
        <v>559</v>
      </c>
      <c r="C423" s="263" t="s">
        <v>198</v>
      </c>
      <c r="D423" s="249"/>
      <c r="E423" s="243"/>
      <c r="F423" s="292">
        <f t="shared" si="21"/>
        <v>0</v>
      </c>
      <c r="G423" s="298" t="str">
        <f t="shared" si="22"/>
        <v/>
      </c>
      <c r="H423" s="216"/>
      <c r="I423" s="187" t="b">
        <f>[1]ФЭМ_НЭСКО!$C419=B423</f>
        <v>1</v>
      </c>
    </row>
    <row r="424" spans="1:9" hidden="1" x14ac:dyDescent="0.25">
      <c r="A424" s="262" t="s">
        <v>800</v>
      </c>
      <c r="B424" s="197" t="s">
        <v>562</v>
      </c>
      <c r="C424" s="263" t="s">
        <v>198</v>
      </c>
      <c r="D424" s="249"/>
      <c r="E424" s="243"/>
      <c r="F424" s="292">
        <f t="shared" si="21"/>
        <v>0</v>
      </c>
      <c r="G424" s="298" t="str">
        <f t="shared" si="22"/>
        <v/>
      </c>
      <c r="H424" s="216"/>
      <c r="I424" s="187" t="b">
        <f>[1]ФЭМ_НЭСКО!$C420=B424</f>
        <v>1</v>
      </c>
    </row>
    <row r="425" spans="1:9" hidden="1" x14ac:dyDescent="0.25">
      <c r="A425" s="262" t="s">
        <v>801</v>
      </c>
      <c r="B425" s="197" t="s">
        <v>565</v>
      </c>
      <c r="C425" s="263" t="s">
        <v>198</v>
      </c>
      <c r="D425" s="249"/>
      <c r="E425" s="243"/>
      <c r="F425" s="292">
        <f t="shared" si="21"/>
        <v>0</v>
      </c>
      <c r="G425" s="298" t="str">
        <f t="shared" si="22"/>
        <v/>
      </c>
      <c r="H425" s="216"/>
      <c r="I425" s="187" t="b">
        <f>[1]ФЭМ_НЭСКО!$C421=B425</f>
        <v>1</v>
      </c>
    </row>
    <row r="426" spans="1:9" hidden="1" x14ac:dyDescent="0.25">
      <c r="A426" s="262" t="s">
        <v>802</v>
      </c>
      <c r="B426" s="197" t="s">
        <v>571</v>
      </c>
      <c r="C426" s="263" t="s">
        <v>198</v>
      </c>
      <c r="D426" s="249"/>
      <c r="E426" s="243"/>
      <c r="F426" s="292">
        <f t="shared" si="21"/>
        <v>0</v>
      </c>
      <c r="G426" s="298" t="str">
        <f t="shared" si="22"/>
        <v/>
      </c>
      <c r="H426" s="216"/>
      <c r="I426" s="187" t="b">
        <f>[1]ФЭМ_НЭСКО!$C422=B426</f>
        <v>1</v>
      </c>
    </row>
    <row r="427" spans="1:9" hidden="1" x14ac:dyDescent="0.25">
      <c r="A427" s="262" t="s">
        <v>803</v>
      </c>
      <c r="B427" s="197" t="s">
        <v>574</v>
      </c>
      <c r="C427" s="263" t="s">
        <v>198</v>
      </c>
      <c r="D427" s="249"/>
      <c r="E427" s="243"/>
      <c r="F427" s="292">
        <f t="shared" si="21"/>
        <v>0</v>
      </c>
      <c r="G427" s="298" t="str">
        <f t="shared" si="22"/>
        <v/>
      </c>
      <c r="H427" s="216"/>
      <c r="I427" s="187" t="b">
        <f>[1]ФЭМ_НЭСКО!$C423=B427</f>
        <v>1</v>
      </c>
    </row>
    <row r="428" spans="1:9" ht="31.5" hidden="1" x14ac:dyDescent="0.25">
      <c r="A428" s="262" t="s">
        <v>804</v>
      </c>
      <c r="B428" s="197" t="s">
        <v>577</v>
      </c>
      <c r="C428" s="263" t="s">
        <v>198</v>
      </c>
      <c r="D428" s="249">
        <v>0</v>
      </c>
      <c r="E428" s="243">
        <v>0</v>
      </c>
      <c r="F428" s="292">
        <f t="shared" si="21"/>
        <v>0</v>
      </c>
      <c r="G428" s="298" t="str">
        <f t="shared" si="22"/>
        <v/>
      </c>
      <c r="H428" s="216"/>
      <c r="I428" s="187" t="b">
        <f>[1]ФЭМ_НЭСКО!$C424=B428</f>
        <v>1</v>
      </c>
    </row>
    <row r="429" spans="1:9" hidden="1" x14ac:dyDescent="0.25">
      <c r="A429" s="262" t="s">
        <v>805</v>
      </c>
      <c r="B429" s="226" t="s">
        <v>222</v>
      </c>
      <c r="C429" s="263" t="s">
        <v>198</v>
      </c>
      <c r="D429" s="249"/>
      <c r="E429" s="243"/>
      <c r="F429" s="292">
        <f t="shared" si="21"/>
        <v>0</v>
      </c>
      <c r="G429" s="298" t="str">
        <f t="shared" si="22"/>
        <v/>
      </c>
      <c r="H429" s="216"/>
      <c r="I429" s="187" t="b">
        <f>[1]ФЭМ_НЭСКО!$C425=B429</f>
        <v>1</v>
      </c>
    </row>
    <row r="430" spans="1:9" hidden="1" x14ac:dyDescent="0.25">
      <c r="A430" s="262" t="s">
        <v>806</v>
      </c>
      <c r="B430" s="226" t="s">
        <v>224</v>
      </c>
      <c r="C430" s="263" t="s">
        <v>198</v>
      </c>
      <c r="D430" s="249"/>
      <c r="E430" s="243"/>
      <c r="F430" s="292">
        <f t="shared" si="21"/>
        <v>0</v>
      </c>
      <c r="G430" s="298" t="str">
        <f t="shared" si="22"/>
        <v/>
      </c>
      <c r="H430" s="216"/>
      <c r="I430" s="187" t="b">
        <f>[1]ФЭМ_НЭСКО!$C426=B430</f>
        <v>1</v>
      </c>
    </row>
    <row r="431" spans="1:9" hidden="1" x14ac:dyDescent="0.25">
      <c r="A431" s="265" t="s">
        <v>209</v>
      </c>
      <c r="B431" s="196" t="s">
        <v>807</v>
      </c>
      <c r="C431" s="266" t="s">
        <v>198</v>
      </c>
      <c r="D431" s="248"/>
      <c r="E431" s="243"/>
      <c r="F431" s="292">
        <f t="shared" si="21"/>
        <v>0</v>
      </c>
      <c r="G431" s="298" t="str">
        <f t="shared" si="22"/>
        <v/>
      </c>
      <c r="H431" s="216"/>
      <c r="I431" s="187" t="b">
        <f>[1]ФЭМ_НЭСКО!$C427=B431</f>
        <v>1</v>
      </c>
    </row>
    <row r="432" spans="1:9" hidden="1" x14ac:dyDescent="0.25">
      <c r="A432" s="265" t="s">
        <v>211</v>
      </c>
      <c r="B432" s="196" t="s">
        <v>808</v>
      </c>
      <c r="C432" s="266" t="s">
        <v>198</v>
      </c>
      <c r="D432" s="248">
        <v>0</v>
      </c>
      <c r="E432" s="243">
        <v>0</v>
      </c>
      <c r="F432" s="292">
        <f t="shared" si="21"/>
        <v>0</v>
      </c>
      <c r="G432" s="298" t="str">
        <f t="shared" si="22"/>
        <v/>
      </c>
      <c r="H432" s="216"/>
      <c r="I432" s="187" t="b">
        <f>[1]ФЭМ_НЭСКО!$C428=B432</f>
        <v>1</v>
      </c>
    </row>
    <row r="433" spans="1:9" hidden="1" x14ac:dyDescent="0.25">
      <c r="A433" s="262" t="s">
        <v>809</v>
      </c>
      <c r="B433" s="195" t="s">
        <v>810</v>
      </c>
      <c r="C433" s="263" t="s">
        <v>198</v>
      </c>
      <c r="D433" s="249"/>
      <c r="E433" s="364"/>
      <c r="F433" s="293">
        <f t="shared" si="21"/>
        <v>0</v>
      </c>
      <c r="G433" s="298" t="str">
        <f t="shared" si="22"/>
        <v/>
      </c>
      <c r="H433" s="216"/>
      <c r="I433" s="187" t="b">
        <f>[1]ФЭМ_НЭСКО!$C429=B433</f>
        <v>1</v>
      </c>
    </row>
    <row r="434" spans="1:9" hidden="1" x14ac:dyDescent="0.25">
      <c r="A434" s="262" t="s">
        <v>811</v>
      </c>
      <c r="B434" s="195" t="s">
        <v>812</v>
      </c>
      <c r="C434" s="263" t="s">
        <v>198</v>
      </c>
      <c r="D434" s="249"/>
      <c r="E434" s="365"/>
      <c r="F434" s="292">
        <f t="shared" si="21"/>
        <v>0</v>
      </c>
      <c r="G434" s="298" t="str">
        <f t="shared" si="22"/>
        <v/>
      </c>
      <c r="H434" s="216"/>
      <c r="I434" s="187" t="b">
        <f>[1]ФЭМ_НЭСКО!$C430=B434</f>
        <v>1</v>
      </c>
    </row>
    <row r="435" spans="1:9" hidden="1" x14ac:dyDescent="0.25">
      <c r="A435" s="265" t="s">
        <v>227</v>
      </c>
      <c r="B435" s="224" t="s">
        <v>813</v>
      </c>
      <c r="C435" s="266" t="s">
        <v>198</v>
      </c>
      <c r="D435" s="248">
        <v>0</v>
      </c>
      <c r="E435" s="243">
        <v>0</v>
      </c>
      <c r="F435" s="292">
        <f t="shared" si="21"/>
        <v>0</v>
      </c>
      <c r="G435" s="298" t="str">
        <f t="shared" si="22"/>
        <v/>
      </c>
      <c r="H435" s="216"/>
      <c r="I435" s="187" t="b">
        <f>[1]ФЭМ_НЭСКО!$C431=B435</f>
        <v>1</v>
      </c>
    </row>
    <row r="436" spans="1:9" hidden="1" x14ac:dyDescent="0.25">
      <c r="A436" s="262" t="s">
        <v>229</v>
      </c>
      <c r="B436" s="204" t="s">
        <v>814</v>
      </c>
      <c r="C436" s="263" t="s">
        <v>198</v>
      </c>
      <c r="D436" s="249">
        <v>0</v>
      </c>
      <c r="E436" s="243">
        <v>0</v>
      </c>
      <c r="F436" s="292">
        <f t="shared" si="21"/>
        <v>0</v>
      </c>
      <c r="G436" s="298" t="str">
        <f t="shared" si="22"/>
        <v/>
      </c>
      <c r="H436" s="216"/>
      <c r="I436" s="187" t="b">
        <f>[1]ФЭМ_НЭСКО!$C432=B436</f>
        <v>1</v>
      </c>
    </row>
    <row r="437" spans="1:9" hidden="1" x14ac:dyDescent="0.25">
      <c r="A437" s="262" t="s">
        <v>233</v>
      </c>
      <c r="B437" s="204" t="s">
        <v>815</v>
      </c>
      <c r="C437" s="263" t="s">
        <v>198</v>
      </c>
      <c r="D437" s="249"/>
      <c r="E437" s="243"/>
      <c r="F437" s="292">
        <f t="shared" si="21"/>
        <v>0</v>
      </c>
      <c r="G437" s="298" t="str">
        <f t="shared" si="22"/>
        <v/>
      </c>
      <c r="H437" s="216"/>
      <c r="I437" s="187" t="b">
        <f>[1]ФЭМ_НЭСКО!$C433=B437</f>
        <v>1</v>
      </c>
    </row>
    <row r="438" spans="1:9" hidden="1" x14ac:dyDescent="0.25">
      <c r="A438" s="262" t="s">
        <v>234</v>
      </c>
      <c r="B438" s="204" t="s">
        <v>816</v>
      </c>
      <c r="C438" s="263" t="s">
        <v>198</v>
      </c>
      <c r="D438" s="249"/>
      <c r="E438" s="243"/>
      <c r="F438" s="292">
        <f t="shared" si="21"/>
        <v>0</v>
      </c>
      <c r="G438" s="298" t="str">
        <f t="shared" si="22"/>
        <v/>
      </c>
      <c r="H438" s="216"/>
      <c r="I438" s="187" t="b">
        <f>[1]ФЭМ_НЭСКО!$C434=B438</f>
        <v>1</v>
      </c>
    </row>
    <row r="439" spans="1:9" hidden="1" x14ac:dyDescent="0.25">
      <c r="A439" s="262" t="s">
        <v>235</v>
      </c>
      <c r="B439" s="204" t="s">
        <v>817</v>
      </c>
      <c r="C439" s="263" t="s">
        <v>198</v>
      </c>
      <c r="D439" s="249"/>
      <c r="E439" s="243"/>
      <c r="F439" s="292">
        <f t="shared" si="21"/>
        <v>0</v>
      </c>
      <c r="G439" s="298" t="str">
        <f t="shared" si="22"/>
        <v/>
      </c>
      <c r="H439" s="216"/>
      <c r="I439" s="187" t="b">
        <f>[1]ФЭМ_НЭСКО!$C435=B439</f>
        <v>1</v>
      </c>
    </row>
    <row r="440" spans="1:9" hidden="1" x14ac:dyDescent="0.25">
      <c r="A440" s="262" t="s">
        <v>236</v>
      </c>
      <c r="B440" s="204" t="s">
        <v>818</v>
      </c>
      <c r="C440" s="263" t="s">
        <v>198</v>
      </c>
      <c r="D440" s="249">
        <v>0</v>
      </c>
      <c r="E440" s="243">
        <v>0</v>
      </c>
      <c r="F440" s="292">
        <f t="shared" si="21"/>
        <v>0</v>
      </c>
      <c r="G440" s="298" t="str">
        <f t="shared" si="22"/>
        <v/>
      </c>
      <c r="H440" s="216"/>
      <c r="I440" s="187" t="b">
        <f>[1]ФЭМ_НЭСКО!$C436=B440</f>
        <v>1</v>
      </c>
    </row>
    <row r="441" spans="1:9" hidden="1" x14ac:dyDescent="0.25">
      <c r="A441" s="262" t="s">
        <v>276</v>
      </c>
      <c r="B441" s="195" t="s">
        <v>458</v>
      </c>
      <c r="C441" s="263" t="s">
        <v>198</v>
      </c>
      <c r="D441" s="249"/>
      <c r="E441" s="243"/>
      <c r="F441" s="292">
        <f t="shared" ref="F441:F455" si="23">E441-D441</f>
        <v>0</v>
      </c>
      <c r="G441" s="298" t="str">
        <f t="shared" ref="G441:G455" si="24">IFERROR(F441/D441,"")</f>
        <v/>
      </c>
      <c r="H441" s="216"/>
      <c r="I441" s="187" t="b">
        <f>[1]ФЭМ_НЭСКО!$C437=B441</f>
        <v>1</v>
      </c>
    </row>
    <row r="442" spans="1:9" ht="31.5" hidden="1" x14ac:dyDescent="0.25">
      <c r="A442" s="262" t="s">
        <v>819</v>
      </c>
      <c r="B442" s="197" t="s">
        <v>820</v>
      </c>
      <c r="C442" s="263" t="s">
        <v>198</v>
      </c>
      <c r="D442" s="249"/>
      <c r="E442" s="243"/>
      <c r="F442" s="292">
        <f t="shared" si="23"/>
        <v>0</v>
      </c>
      <c r="G442" s="298" t="str">
        <f t="shared" si="24"/>
        <v/>
      </c>
      <c r="H442" s="216"/>
      <c r="I442" s="187" t="b">
        <f>[1]ФЭМ_НЭСКО!$C438=B442</f>
        <v>1</v>
      </c>
    </row>
    <row r="443" spans="1:9" hidden="1" x14ac:dyDescent="0.25">
      <c r="A443" s="262" t="s">
        <v>278</v>
      </c>
      <c r="B443" s="195" t="s">
        <v>460</v>
      </c>
      <c r="C443" s="263" t="s">
        <v>198</v>
      </c>
      <c r="D443" s="249"/>
      <c r="E443" s="243"/>
      <c r="F443" s="292">
        <f t="shared" si="23"/>
        <v>0</v>
      </c>
      <c r="G443" s="298" t="str">
        <f t="shared" si="24"/>
        <v/>
      </c>
      <c r="H443" s="216"/>
      <c r="I443" s="187" t="b">
        <f>[1]ФЭМ_НЭСКО!$C439=B443</f>
        <v>1</v>
      </c>
    </row>
    <row r="444" spans="1:9" ht="31.5" hidden="1" x14ac:dyDescent="0.25">
      <c r="A444" s="262" t="s">
        <v>821</v>
      </c>
      <c r="B444" s="197" t="s">
        <v>822</v>
      </c>
      <c r="C444" s="263" t="s">
        <v>198</v>
      </c>
      <c r="D444" s="249"/>
      <c r="E444" s="243"/>
      <c r="F444" s="292">
        <f t="shared" si="23"/>
        <v>0</v>
      </c>
      <c r="G444" s="298" t="str">
        <f t="shared" si="24"/>
        <v/>
      </c>
      <c r="H444" s="216"/>
      <c r="I444" s="187" t="b">
        <f>[1]ФЭМ_НЭСКО!$C440=B444</f>
        <v>1</v>
      </c>
    </row>
    <row r="445" spans="1:9" hidden="1" x14ac:dyDescent="0.25">
      <c r="A445" s="262" t="s">
        <v>237</v>
      </c>
      <c r="B445" s="204" t="s">
        <v>823</v>
      </c>
      <c r="C445" s="263" t="s">
        <v>198</v>
      </c>
      <c r="D445" s="249"/>
      <c r="E445" s="243"/>
      <c r="F445" s="292">
        <f t="shared" si="23"/>
        <v>0</v>
      </c>
      <c r="G445" s="298" t="str">
        <f t="shared" si="24"/>
        <v/>
      </c>
      <c r="H445" s="216"/>
      <c r="I445" s="187" t="b">
        <f>[1]ФЭМ_НЭСКО!$C441=B445</f>
        <v>1</v>
      </c>
    </row>
    <row r="446" spans="1:9" ht="16.5" hidden="1" thickBot="1" x14ac:dyDescent="0.3">
      <c r="A446" s="267" t="s">
        <v>238</v>
      </c>
      <c r="B446" s="227" t="s">
        <v>824</v>
      </c>
      <c r="C446" s="264" t="s">
        <v>198</v>
      </c>
      <c r="D446" s="250"/>
      <c r="E446" s="244"/>
      <c r="F446" s="294">
        <f t="shared" si="23"/>
        <v>0</v>
      </c>
      <c r="G446" s="300" t="str">
        <f t="shared" si="24"/>
        <v/>
      </c>
      <c r="H446" s="228"/>
      <c r="I446" s="187" t="b">
        <f>[1]ФЭМ_НЭСКО!$C442=B446</f>
        <v>1</v>
      </c>
    </row>
    <row r="447" spans="1:9" hidden="1" x14ac:dyDescent="0.25">
      <c r="A447" s="260" t="s">
        <v>296</v>
      </c>
      <c r="B447" s="188" t="s">
        <v>289</v>
      </c>
      <c r="C447" s="285" t="s">
        <v>377</v>
      </c>
      <c r="D447" s="251"/>
      <c r="E447" s="246"/>
      <c r="F447" s="295">
        <f t="shared" si="23"/>
        <v>0</v>
      </c>
      <c r="G447" s="297" t="str">
        <f t="shared" si="24"/>
        <v/>
      </c>
      <c r="H447" s="215"/>
      <c r="I447" s="187" t="b">
        <f>[1]ФЭМ_НЭСКО!$C443=B447</f>
        <v>1</v>
      </c>
    </row>
    <row r="448" spans="1:9" ht="47.25" hidden="1" x14ac:dyDescent="0.25">
      <c r="A448" s="286" t="s">
        <v>825</v>
      </c>
      <c r="B448" s="196" t="s">
        <v>826</v>
      </c>
      <c r="C448" s="287" t="s">
        <v>198</v>
      </c>
      <c r="D448" s="252">
        <v>0</v>
      </c>
      <c r="E448" s="243">
        <v>0</v>
      </c>
      <c r="F448" s="292">
        <f t="shared" si="23"/>
        <v>0</v>
      </c>
      <c r="G448" s="298" t="str">
        <f t="shared" si="24"/>
        <v/>
      </c>
      <c r="H448" s="216"/>
      <c r="I448" s="187" t="b">
        <f>[1]ФЭМ_НЭСКО!$C444=B448</f>
        <v>1</v>
      </c>
    </row>
    <row r="449" spans="1:9" hidden="1" x14ac:dyDescent="0.25">
      <c r="A449" s="288" t="s">
        <v>299</v>
      </c>
      <c r="B449" s="195" t="s">
        <v>827</v>
      </c>
      <c r="C449" s="264" t="s">
        <v>198</v>
      </c>
      <c r="D449" s="253">
        <v>0</v>
      </c>
      <c r="E449" s="243">
        <v>0</v>
      </c>
      <c r="F449" s="292">
        <f t="shared" si="23"/>
        <v>0</v>
      </c>
      <c r="G449" s="298" t="str">
        <f t="shared" si="24"/>
        <v/>
      </c>
      <c r="H449" s="216"/>
      <c r="I449" s="187" t="b">
        <f>[1]ФЭМ_НЭСКО!$C445=B449</f>
        <v>1</v>
      </c>
    </row>
    <row r="450" spans="1:9" ht="31.5" hidden="1" x14ac:dyDescent="0.25">
      <c r="A450" s="288" t="s">
        <v>300</v>
      </c>
      <c r="B450" s="195" t="s">
        <v>828</v>
      </c>
      <c r="C450" s="264" t="s">
        <v>198</v>
      </c>
      <c r="D450" s="253"/>
      <c r="E450" s="243"/>
      <c r="F450" s="292">
        <f t="shared" si="23"/>
        <v>0</v>
      </c>
      <c r="G450" s="298" t="str">
        <f t="shared" si="24"/>
        <v/>
      </c>
      <c r="H450" s="216"/>
      <c r="I450" s="187" t="b">
        <f>[1]ФЭМ_НЭСКО!$C446=B450</f>
        <v>1</v>
      </c>
    </row>
    <row r="451" spans="1:9" hidden="1" x14ac:dyDescent="0.25">
      <c r="A451" s="288" t="s">
        <v>301</v>
      </c>
      <c r="B451" s="195" t="s">
        <v>829</v>
      </c>
      <c r="C451" s="264" t="s">
        <v>198</v>
      </c>
      <c r="D451" s="253"/>
      <c r="E451" s="243"/>
      <c r="F451" s="292">
        <f t="shared" si="23"/>
        <v>0</v>
      </c>
      <c r="G451" s="298" t="str">
        <f t="shared" si="24"/>
        <v/>
      </c>
      <c r="H451" s="216"/>
      <c r="I451" s="187" t="b">
        <f>[1]ФЭМ_НЭСКО!$C447=B451</f>
        <v>1</v>
      </c>
    </row>
    <row r="452" spans="1:9" ht="33" hidden="1" customHeight="1" x14ac:dyDescent="0.25">
      <c r="A452" s="286" t="s">
        <v>302</v>
      </c>
      <c r="B452" s="196" t="s">
        <v>830</v>
      </c>
      <c r="C452" s="289" t="s">
        <v>377</v>
      </c>
      <c r="D452" s="252">
        <v>0</v>
      </c>
      <c r="E452" s="243">
        <v>0</v>
      </c>
      <c r="F452" s="292">
        <f t="shared" si="23"/>
        <v>0</v>
      </c>
      <c r="G452" s="298" t="str">
        <f t="shared" si="24"/>
        <v/>
      </c>
      <c r="H452" s="216"/>
      <c r="I452" s="187" t="b">
        <f>[1]ФЭМ_НЭСКО!$C448=B452</f>
        <v>1</v>
      </c>
    </row>
    <row r="453" spans="1:9" hidden="1" x14ac:dyDescent="0.25">
      <c r="A453" s="288" t="s">
        <v>831</v>
      </c>
      <c r="B453" s="195" t="s">
        <v>832</v>
      </c>
      <c r="C453" s="264" t="s">
        <v>198</v>
      </c>
      <c r="D453" s="253">
        <v>0</v>
      </c>
      <c r="E453" s="243">
        <v>0</v>
      </c>
      <c r="F453" s="292">
        <f t="shared" si="23"/>
        <v>0</v>
      </c>
      <c r="G453" s="298" t="str">
        <f t="shared" si="24"/>
        <v/>
      </c>
      <c r="H453" s="216"/>
      <c r="I453" s="187" t="b">
        <f>[1]ФЭМ_НЭСКО!$C449=B453</f>
        <v>1</v>
      </c>
    </row>
    <row r="454" spans="1:9" hidden="1" x14ac:dyDescent="0.25">
      <c r="A454" s="288" t="s">
        <v>833</v>
      </c>
      <c r="B454" s="195" t="s">
        <v>834</v>
      </c>
      <c r="C454" s="264" t="s">
        <v>198</v>
      </c>
      <c r="D454" s="253">
        <v>0</v>
      </c>
      <c r="E454" s="243">
        <v>0</v>
      </c>
      <c r="F454" s="292">
        <f t="shared" si="23"/>
        <v>0</v>
      </c>
      <c r="G454" s="298" t="str">
        <f t="shared" si="24"/>
        <v/>
      </c>
      <c r="H454" s="216"/>
      <c r="I454" s="187" t="b">
        <f>[1]ФЭМ_НЭСКО!$C450=B454</f>
        <v>1</v>
      </c>
    </row>
    <row r="455" spans="1:9" ht="16.5" hidden="1" thickBot="1" x14ac:dyDescent="0.3">
      <c r="A455" s="290" t="s">
        <v>835</v>
      </c>
      <c r="B455" s="229" t="s">
        <v>836</v>
      </c>
      <c r="C455" s="269" t="s">
        <v>198</v>
      </c>
      <c r="D455" s="254">
        <v>0</v>
      </c>
      <c r="E455" s="247">
        <v>0</v>
      </c>
      <c r="F455" s="296">
        <f t="shared" si="23"/>
        <v>0</v>
      </c>
      <c r="G455" s="299" t="str">
        <f t="shared" si="24"/>
        <v/>
      </c>
      <c r="H455" s="220"/>
      <c r="I455" s="187" t="b">
        <f>[1]ФЭМ_НЭСКО!$C451=B455</f>
        <v>1</v>
      </c>
    </row>
    <row r="456" spans="1:9" x14ac:dyDescent="0.25">
      <c r="A456" s="366"/>
      <c r="C456" s="367"/>
      <c r="D456" s="242"/>
    </row>
    <row r="457" spans="1:9" x14ac:dyDescent="0.25">
      <c r="D457" s="242"/>
    </row>
    <row r="458" spans="1:9" x14ac:dyDescent="0.25">
      <c r="A458" s="233" t="s">
        <v>837</v>
      </c>
      <c r="D458" s="242"/>
    </row>
    <row r="459" spans="1:9" x14ac:dyDescent="0.25">
      <c r="A459" s="517" t="s">
        <v>838</v>
      </c>
      <c r="B459" s="517"/>
      <c r="C459" s="517"/>
      <c r="D459" s="517"/>
    </row>
    <row r="460" spans="1:9" x14ac:dyDescent="0.25">
      <c r="A460" s="517" t="s">
        <v>839</v>
      </c>
      <c r="B460" s="517"/>
      <c r="C460" s="517"/>
      <c r="D460" s="517"/>
    </row>
    <row r="461" spans="1:9" x14ac:dyDescent="0.25">
      <c r="A461" s="517" t="s">
        <v>840</v>
      </c>
      <c r="B461" s="517"/>
      <c r="C461" s="517"/>
      <c r="D461" s="517"/>
    </row>
    <row r="462" spans="1:9" x14ac:dyDescent="0.25">
      <c r="A462" s="234" t="s">
        <v>841</v>
      </c>
    </row>
    <row r="463" spans="1:9" ht="53.25" customHeight="1" x14ac:dyDescent="0.25">
      <c r="A463" s="510" t="s">
        <v>842</v>
      </c>
      <c r="B463" s="510"/>
      <c r="C463" s="510"/>
      <c r="D463" s="510"/>
    </row>
  </sheetData>
  <mergeCells count="29">
    <mergeCell ref="C15:H15"/>
    <mergeCell ref="F5:G5"/>
    <mergeCell ref="F10:H10"/>
    <mergeCell ref="A12:H12"/>
    <mergeCell ref="A14:B14"/>
    <mergeCell ref="C14:H14"/>
    <mergeCell ref="C17:G17"/>
    <mergeCell ref="C22:H22"/>
    <mergeCell ref="A24:A25"/>
    <mergeCell ref="B24:B25"/>
    <mergeCell ref="C24:C25"/>
    <mergeCell ref="D24:E24"/>
    <mergeCell ref="F24:G24"/>
    <mergeCell ref="H24:H25"/>
    <mergeCell ref="A27:D27"/>
    <mergeCell ref="A171:D171"/>
    <mergeCell ref="A323:D323"/>
    <mergeCell ref="A373:D373"/>
    <mergeCell ref="A374:A375"/>
    <mergeCell ref="B374:B375"/>
    <mergeCell ref="C374:C375"/>
    <mergeCell ref="D374:E374"/>
    <mergeCell ref="A463:D463"/>
    <mergeCell ref="F374:G374"/>
    <mergeCell ref="H374:H375"/>
    <mergeCell ref="A377:B377"/>
    <mergeCell ref="A459:D459"/>
    <mergeCell ref="A460:D460"/>
    <mergeCell ref="A461:D4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2020-05-06T04:10:14Z</cp:lastPrinted>
  <dcterms:created xsi:type="dcterms:W3CDTF">2011-01-11T10:25:48Z</dcterms:created>
  <dcterms:modified xsi:type="dcterms:W3CDTF">2025-02-14T06:16:53Z</dcterms:modified>
</cp:coreProperties>
</file>